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firstSheet="2" activeTab="2"/>
  </bookViews>
  <sheets>
    <sheet name="F4_BP_1" sheetId="1" state="hidden" r:id="rId1"/>
    <sheet name="F4_BP_2" sheetId="2" state="hidden" r:id="rId2"/>
    <sheet name="F4_BP" sheetId="3" r:id="rId3"/>
  </sheets>
  <definedNames>
    <definedName name="_xlnm.Print_Area" localSheetId="2">'F4_BP'!$B$1:$E$114</definedName>
    <definedName name="_xlnm.Print_Area" localSheetId="0">'F4_BP_1'!$B$1:$E$86</definedName>
    <definedName name="_xlnm.Print_Area" localSheetId="1">'F4_BP_2'!$B$1:$E$86</definedName>
  </definedNames>
  <calcPr fullCalcOnLoad="1"/>
</workbook>
</file>

<file path=xl/sharedStrings.xml><?xml version="1.0" encoding="utf-8"?>
<sst xmlns="http://schemas.openxmlformats.org/spreadsheetml/2006/main" count="214" uniqueCount="48">
  <si>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</si>
  <si>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</si>
  <si>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</si>
  <si>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</si>
  <si>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</si>
  <si>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</si>
  <si>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</si>
  <si>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</si>
  <si>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</si>
  <si>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</si>
  <si>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</si>
  <si>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</si>
  <si>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</si>
  <si>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</si>
  <si>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</si>
  <si>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</si>
  <si>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</si>
  <si>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</si>
  <si>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</si>
  <si>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</si>
  <si>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</si>
  <si>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</si>
  <si>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</si>
  <si>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</si>
  <si>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</si>
  <si>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</si>
  <si>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</si>
  <si>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</si>
  <si>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</si>
  <si>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</si>
  <si>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</si>
  <si>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</si>
  <si>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</si>
  <si>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</si>
  <si>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</si>
  <si>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</si>
  <si>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</si>
  <si>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</si>
  <si>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</si>
  <si>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</si>
  <si>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</si>
  <si>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</si>
  <si>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</si>
  <si>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</si>
  <si>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Bajo protesta de decir verdad declaramos que los Estados Financieros y sus notas, son razonablemente correctos y son responsabilidad del emisor</t>
  </si>
  <si>
    <t>Del 1 de Enero al 31 de Diciembre de 2021 (b)</t>
  </si>
  <si>
    <t xml:space="preserve">Poder Ejecutivo del Estado de Querétaro </t>
  </si>
  <si>
    <t>Cuenta Pública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</si>
</sst>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40" fillId="0" borderId="14" xfId="0" applyNumberFormat="1" applyFont="1" applyBorder="1" applyAlignment="1">
      <alignment vertical="center" wrapText="1"/>
    </xf>
    <xf numFmtId="164" fontId="40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horizontal="left" vertical="center" wrapText="1" indent="5"/>
    </xf>
    <xf numFmtId="164" fontId="39" fillId="0" borderId="14" xfId="0" applyNumberFormat="1" applyFont="1" applyBorder="1" applyAlignment="1">
      <alignment vertical="center" wrapText="1"/>
    </xf>
    <xf numFmtId="164" fontId="39" fillId="33" borderId="11" xfId="0" applyNumberFormat="1" applyFont="1" applyFill="1" applyBorder="1" applyAlignment="1">
      <alignment vertical="center" wrapText="1"/>
    </xf>
    <xf numFmtId="164" fontId="39" fillId="0" borderId="15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40" fillId="33" borderId="16" xfId="0" applyNumberFormat="1" applyFont="1" applyFill="1" applyBorder="1" applyAlignment="1">
      <alignment vertical="center"/>
    </xf>
    <xf numFmtId="164" fontId="40" fillId="33" borderId="17" xfId="0" applyNumberFormat="1" applyFont="1" applyFill="1" applyBorder="1" applyAlignment="1">
      <alignment horizontal="center" vertical="center" wrapText="1"/>
    </xf>
    <xf numFmtId="164" fontId="40" fillId="0" borderId="15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/>
    </xf>
    <xf numFmtId="164" fontId="40" fillId="33" borderId="18" xfId="0" applyNumberFormat="1" applyFont="1" applyFill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/>
    </xf>
    <xf numFmtId="164" fontId="39" fillId="0" borderId="13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40" fillId="0" borderId="14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left" vertical="center" indent="5"/>
    </xf>
    <xf numFmtId="164" fontId="39" fillId="0" borderId="14" xfId="0" applyNumberFormat="1" applyFont="1" applyBorder="1" applyAlignment="1">
      <alignment vertical="center"/>
    </xf>
    <xf numFmtId="164" fontId="40" fillId="0" borderId="15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justify" vertical="center"/>
    </xf>
    <xf numFmtId="164" fontId="39" fillId="0" borderId="14" xfId="0" applyNumberFormat="1" applyFont="1" applyBorder="1" applyAlignment="1">
      <alignment horizontal="left" vertical="center" indent="1"/>
    </xf>
    <xf numFmtId="164" fontId="40" fillId="0" borderId="14" xfId="0" applyNumberFormat="1" applyFont="1" applyBorder="1" applyAlignment="1">
      <alignment horizontal="left" vertical="center" indent="1"/>
    </xf>
    <xf numFmtId="164" fontId="40" fillId="0" borderId="14" xfId="0" applyNumberFormat="1" applyFont="1" applyBorder="1" applyAlignment="1">
      <alignment horizontal="left" vertical="center" wrapText="1" indent="1"/>
    </xf>
    <xf numFmtId="164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 horizontal="left"/>
    </xf>
    <xf numFmtId="43" fontId="39" fillId="0" borderId="0" xfId="47" applyFont="1" applyAlignment="1">
      <alignment/>
    </xf>
    <xf numFmtId="43" fontId="39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64" fontId="40" fillId="34" borderId="14" xfId="0" applyNumberFormat="1" applyFont="1" applyFill="1" applyBorder="1" applyAlignment="1">
      <alignment vertical="center" wrapText="1"/>
    </xf>
    <xf numFmtId="164" fontId="40" fillId="34" borderId="11" xfId="0" applyNumberFormat="1" applyFont="1" applyFill="1" applyBorder="1" applyAlignment="1">
      <alignment vertical="center" wrapText="1"/>
    </xf>
    <xf numFmtId="164" fontId="39" fillId="34" borderId="14" xfId="0" applyNumberFormat="1" applyFont="1" applyFill="1" applyBorder="1" applyAlignment="1">
      <alignment horizontal="left" vertical="center" wrapText="1" indent="5"/>
    </xf>
    <xf numFmtId="164" fontId="39" fillId="34" borderId="11" xfId="0" applyNumberFormat="1" applyFont="1" applyFill="1" applyBorder="1" applyAlignment="1">
      <alignment vertical="center" wrapText="1"/>
    </xf>
    <xf numFmtId="164" fontId="39" fillId="34" borderId="14" xfId="0" applyNumberFormat="1" applyFont="1" applyFill="1" applyBorder="1" applyAlignment="1">
      <alignment vertical="center" wrapText="1"/>
    </xf>
    <xf numFmtId="164" fontId="39" fillId="34" borderId="15" xfId="0" applyNumberFormat="1" applyFont="1" applyFill="1" applyBorder="1" applyAlignment="1">
      <alignment vertical="center" wrapText="1"/>
    </xf>
    <xf numFmtId="164" fontId="39" fillId="34" borderId="12" xfId="0" applyNumberFormat="1" applyFont="1" applyFill="1" applyBorder="1" applyAlignment="1">
      <alignment vertical="center" wrapText="1"/>
    </xf>
    <xf numFmtId="164" fontId="39" fillId="34" borderId="13" xfId="0" applyNumberFormat="1" applyFont="1" applyFill="1" applyBorder="1" applyAlignment="1">
      <alignment vertical="center"/>
    </xf>
    <xf numFmtId="164" fontId="39" fillId="34" borderId="11" xfId="0" applyNumberFormat="1" applyFont="1" applyFill="1" applyBorder="1" applyAlignment="1">
      <alignment vertical="center"/>
    </xf>
    <xf numFmtId="164" fontId="40" fillId="34" borderId="14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39" fillId="34" borderId="14" xfId="0" applyNumberFormat="1" applyFont="1" applyFill="1" applyBorder="1" applyAlignment="1">
      <alignment horizontal="left" vertical="center" indent="5"/>
    </xf>
    <xf numFmtId="164" fontId="39" fillId="34" borderId="14" xfId="0" applyNumberFormat="1" applyFont="1" applyFill="1" applyBorder="1" applyAlignment="1">
      <alignment vertical="center"/>
    </xf>
    <xf numFmtId="164" fontId="40" fillId="34" borderId="15" xfId="0" applyNumberFormat="1" applyFont="1" applyFill="1" applyBorder="1" applyAlignment="1">
      <alignment vertical="center"/>
    </xf>
    <xf numFmtId="164" fontId="40" fillId="34" borderId="12" xfId="0" applyNumberFormat="1" applyFont="1" applyFill="1" applyBorder="1" applyAlignment="1">
      <alignment vertical="center"/>
    </xf>
    <xf numFmtId="0" fontId="39" fillId="34" borderId="0" xfId="0" applyFont="1" applyFill="1" applyAlignment="1">
      <alignment/>
    </xf>
    <xf numFmtId="43" fontId="39" fillId="34" borderId="0" xfId="47" applyFont="1" applyFill="1" applyAlignment="1">
      <alignment/>
    </xf>
    <xf numFmtId="43" fontId="39" fillId="34" borderId="0" xfId="0" applyNumberFormat="1" applyFont="1" applyFill="1" applyAlignment="1">
      <alignment/>
    </xf>
    <xf numFmtId="3" fontId="38" fillId="34" borderId="0" xfId="0" applyNumberFormat="1" applyFont="1" applyFill="1" applyAlignment="1">
      <alignment/>
    </xf>
    <xf numFmtId="164" fontId="39" fillId="34" borderId="14" xfId="0" applyNumberFormat="1" applyFont="1" applyFill="1" applyBorder="1" applyAlignment="1">
      <alignment horizontal="justify" vertical="center"/>
    </xf>
    <xf numFmtId="164" fontId="39" fillId="34" borderId="14" xfId="0" applyNumberFormat="1" applyFont="1" applyFill="1" applyBorder="1" applyAlignment="1">
      <alignment horizontal="left" vertical="center" indent="1"/>
    </xf>
    <xf numFmtId="164" fontId="40" fillId="34" borderId="14" xfId="0" applyNumberFormat="1" applyFont="1" applyFill="1" applyBorder="1" applyAlignment="1">
      <alignment horizontal="left" vertical="center" indent="1"/>
    </xf>
    <xf numFmtId="164" fontId="40" fillId="34" borderId="14" xfId="0" applyNumberFormat="1" applyFont="1" applyFill="1" applyBorder="1" applyAlignment="1">
      <alignment horizontal="left" vertical="center" wrapText="1" indent="1"/>
    </xf>
    <xf numFmtId="164" fontId="39" fillId="34" borderId="14" xfId="0" applyNumberFormat="1" applyFont="1" applyFill="1" applyBorder="1" applyAlignment="1">
      <alignment horizontal="left" vertical="center" wrapText="1" indent="1"/>
    </xf>
    <xf numFmtId="0" fontId="41" fillId="34" borderId="0" xfId="0" applyFont="1" applyFill="1" applyAlignment="1">
      <alignment horizontal="left"/>
    </xf>
    <xf numFmtId="0" fontId="42" fillId="34" borderId="0" xfId="0" applyFont="1" applyFill="1" applyAlignment="1">
      <alignment wrapText="1"/>
    </xf>
    <xf numFmtId="164" fontId="39" fillId="34" borderId="13" xfId="0" applyNumberFormat="1" applyFont="1" applyFill="1" applyBorder="1" applyAlignment="1">
      <alignment vertical="center" wrapText="1"/>
    </xf>
    <xf numFmtId="164" fontId="40" fillId="34" borderId="15" xfId="0" applyNumberFormat="1" applyFont="1" applyFill="1" applyBorder="1" applyAlignment="1">
      <alignment vertical="center" wrapText="1"/>
    </xf>
    <xf numFmtId="164" fontId="40" fillId="34" borderId="12" xfId="0" applyNumberFormat="1" applyFont="1" applyFill="1" applyBorder="1" applyAlignment="1">
      <alignment vertical="center" wrapText="1"/>
    </xf>
    <xf numFmtId="164" fontId="39" fillId="34" borderId="0" xfId="0" applyNumberFormat="1" applyFont="1" applyFill="1" applyAlignment="1">
      <alignment/>
    </xf>
    <xf numFmtId="0" fontId="39" fillId="34" borderId="10" xfId="0" applyFont="1" applyFill="1" applyBorder="1" applyAlignment="1">
      <alignment vertical="center"/>
    </xf>
    <xf numFmtId="164" fontId="40" fillId="33" borderId="19" xfId="0" applyNumberFormat="1" applyFont="1" applyFill="1" applyBorder="1" applyAlignment="1">
      <alignment vertical="center"/>
    </xf>
    <xf numFmtId="164" fontId="40" fillId="33" borderId="20" xfId="0" applyNumberFormat="1" applyFont="1" applyFill="1" applyBorder="1" applyAlignment="1">
      <alignment vertical="center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33" borderId="15" xfId="0" applyNumberFormat="1" applyFont="1" applyFill="1" applyBorder="1" applyAlignment="1">
      <alignment horizontal="center" vertical="center" wrapText="1"/>
    </xf>
    <xf numFmtId="164" fontId="40" fillId="33" borderId="13" xfId="0" applyNumberFormat="1" applyFont="1" applyFill="1" applyBorder="1" applyAlignment="1">
      <alignment horizontal="center" vertical="center"/>
    </xf>
    <xf numFmtId="164" fontId="40" fillId="33" borderId="15" xfId="0" applyNumberFormat="1" applyFont="1" applyFill="1" applyBorder="1" applyAlignment="1">
      <alignment horizontal="center" vertical="center"/>
    </xf>
    <xf numFmtId="164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6"/>
  <sheetViews>
    <sheetView zoomScale="140" zoomScaleNormal="140" zoomScaleSheetLayoutView="95" zoomScalePageLayoutView="0" workbookViewId="0" topLeftCell="A1">
      <pane ySplit="8" topLeftCell="A9" activePane="bottomLeft" state="frozen"/>
      <selection pane="topLeft" activeCell="A1" sqref="A1"/>
      <selection pane="bottomLeft" activeCell="B15" sqref="B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5.28125" style="1" bestFit="1" customWidth="1"/>
    <col min="7" max="16384" width="11.421875" style="1" customWidth="1"/>
  </cols>
  <sheetData>
    <row r="1" ht="14.25" thickBot="1"/>
    <row r="2" spans="2:5" ht="13.5">
      <c r="B2" s="76" t="s">
        <v>46</v>
      </c>
      <c r="C2" s="77"/>
      <c r="D2" s="77"/>
      <c r="E2" s="78"/>
    </row>
    <row r="3" spans="2:5" ht="13.5">
      <c r="B3" s="79" t="s">
        <v>0</v>
      </c>
      <c r="C3" s="80"/>
      <c r="D3" s="80"/>
      <c r="E3" s="81"/>
    </row>
    <row r="4" spans="2:5" ht="13.5">
      <c r="B4" s="79" t="s">
        <v>45</v>
      </c>
      <c r="C4" s="80"/>
      <c r="D4" s="80"/>
      <c r="E4" s="81"/>
    </row>
    <row r="5" spans="2:5" ht="14.25" thickBot="1">
      <c r="B5" s="82" t="s">
        <v>1</v>
      </c>
      <c r="C5" s="83"/>
      <c r="D5" s="83"/>
      <c r="E5" s="84"/>
    </row>
    <row r="6" spans="2:5" ht="14.25" thickBot="1">
      <c r="B6" s="2"/>
      <c r="C6" s="2"/>
      <c r="D6" s="2"/>
      <c r="E6" s="2"/>
    </row>
    <row r="7" spans="2:5" ht="13.5">
      <c r="B7" s="85" t="s">
        <v>2</v>
      </c>
      <c r="C7" s="3" t="s">
        <v>3</v>
      </c>
      <c r="D7" s="87" t="s">
        <v>5</v>
      </c>
      <c r="E7" s="3" t="s">
        <v>6</v>
      </c>
    </row>
    <row r="8" spans="2:5" ht="14.25" thickBot="1">
      <c r="B8" s="86"/>
      <c r="C8" s="4" t="s">
        <v>4</v>
      </c>
      <c r="D8" s="88"/>
      <c r="E8" s="4" t="s">
        <v>7</v>
      </c>
    </row>
    <row r="9" spans="2:6" ht="13.5">
      <c r="B9" s="7" t="s">
        <v>8</v>
      </c>
      <c r="C9" s="8">
        <f>SUM(C10:C12)</f>
        <v>36132605574</v>
      </c>
      <c r="D9" s="8">
        <f>SUM(D10:D12)</f>
        <v>39432249936.22</v>
      </c>
      <c r="E9" s="8">
        <f>SUM(E10:E12)</f>
        <v>39432249936.22</v>
      </c>
      <c r="F9" s="18">
        <f>C14+C18+C45</f>
        <v>42425598552</v>
      </c>
    </row>
    <row r="10" spans="2:6" ht="13.5">
      <c r="B10" s="9" t="s">
        <v>9</v>
      </c>
      <c r="C10" s="6">
        <v>20272565916</v>
      </c>
      <c r="D10" s="6">
        <v>23443819008.28</v>
      </c>
      <c r="E10" s="6">
        <f>D10</f>
        <v>23443819008.28</v>
      </c>
      <c r="F10" s="35">
        <v>39326100768</v>
      </c>
    </row>
    <row r="11" spans="2:7" ht="13.5">
      <c r="B11" s="9" t="s">
        <v>10</v>
      </c>
      <c r="C11" s="6">
        <v>15954037068</v>
      </c>
      <c r="D11" s="6">
        <v>16153203077.72</v>
      </c>
      <c r="E11" s="6">
        <v>16153203077.72</v>
      </c>
      <c r="F11" s="36">
        <f>F9-F10</f>
        <v>3099497784</v>
      </c>
      <c r="G11" s="35"/>
    </row>
    <row r="12" spans="2:7" ht="13.5">
      <c r="B12" s="9" t="s">
        <v>11</v>
      </c>
      <c r="C12" s="6">
        <f>C48</f>
        <v>-93997410</v>
      </c>
      <c r="D12" s="6">
        <f>D48</f>
        <v>-164772149.78</v>
      </c>
      <c r="E12" s="6">
        <f>E48</f>
        <v>-164772149.78</v>
      </c>
      <c r="G12" s="35"/>
    </row>
    <row r="13" spans="2:7" ht="13.5">
      <c r="B13" s="7"/>
      <c r="C13" s="6"/>
      <c r="D13" s="6"/>
      <c r="E13" s="6"/>
      <c r="G13" s="36"/>
    </row>
    <row r="14" spans="2:7" ht="15">
      <c r="B14" s="7" t="s">
        <v>42</v>
      </c>
      <c r="C14" s="8">
        <f>SUM(C15:C16)</f>
        <v>39232103358</v>
      </c>
      <c r="D14" s="8">
        <f>SUM(D15:D16)</f>
        <v>37069970960.53001</v>
      </c>
      <c r="E14" s="8">
        <f>SUM(E15:E16)</f>
        <v>36920230000.43001</v>
      </c>
      <c r="G14" s="37"/>
    </row>
    <row r="15" spans="2:7" ht="13.5">
      <c r="B15" s="9" t="s">
        <v>12</v>
      </c>
      <c r="C15" s="6">
        <v>23257979348</v>
      </c>
      <c r="D15" s="6">
        <v>20957937203.300007</v>
      </c>
      <c r="E15" s="6">
        <v>20808425172.950012</v>
      </c>
      <c r="G15" s="36"/>
    </row>
    <row r="16" spans="2:5" ht="13.5">
      <c r="B16" s="9" t="s">
        <v>13</v>
      </c>
      <c r="C16" s="6">
        <v>15974124010</v>
      </c>
      <c r="D16" s="6">
        <v>16112033757.23</v>
      </c>
      <c r="E16" s="6">
        <v>16111804827.48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3099497784</v>
      </c>
      <c r="D18" s="8">
        <f>SUM(D19:D20)</f>
        <v>3011801390.59</v>
      </c>
      <c r="E18" s="8">
        <f>SUM(E19:E20)</f>
        <v>3011775022.1800003</v>
      </c>
    </row>
    <row r="19" spans="2:5" ht="13.5">
      <c r="B19" s="9" t="s">
        <v>15</v>
      </c>
      <c r="C19" s="11">
        <v>2960000000</v>
      </c>
      <c r="D19" s="6">
        <v>2998864080.17</v>
      </c>
      <c r="E19" s="6">
        <v>2998837711.76</v>
      </c>
    </row>
    <row r="20" spans="2:5" ht="13.5">
      <c r="B20" s="9" t="s">
        <v>16</v>
      </c>
      <c r="C20" s="11">
        <v>139497784</v>
      </c>
      <c r="D20" s="6">
        <v>12937310.420000002</v>
      </c>
      <c r="E20" s="6">
        <v>12937310.420000002</v>
      </c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5374080366.279995</v>
      </c>
      <c r="E22" s="7">
        <f>E9-E14+E18</f>
        <v>5523794957.969994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93997410</v>
      </c>
      <c r="D24" s="7">
        <f>D22-D12</f>
        <v>5538852516.059995</v>
      </c>
      <c r="E24" s="7">
        <f>E22-E12</f>
        <v>5688567107.749993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-3005500374</v>
      </c>
      <c r="D26" s="8">
        <f>D24-D18</f>
        <v>2527051125.4699945</v>
      </c>
      <c r="E26" s="8">
        <f>E24-E18</f>
        <v>2676792085.569993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75"/>
      <c r="C28" s="75"/>
      <c r="D28" s="75"/>
      <c r="E28" s="7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6593071</v>
      </c>
      <c r="D31" s="7">
        <f>SUM(D32:D33)</f>
        <v>3555979.79</v>
      </c>
      <c r="E31" s="7">
        <f>SUM(E32:E33)</f>
        <v>3555979.79</v>
      </c>
    </row>
    <row r="32" spans="2:5" ht="13.5">
      <c r="B32" s="9" t="s">
        <v>24</v>
      </c>
      <c r="C32" s="6">
        <v>0</v>
      </c>
      <c r="D32" s="10">
        <v>0</v>
      </c>
      <c r="E32" s="10">
        <v>0</v>
      </c>
    </row>
    <row r="33" spans="2:5" ht="13.5">
      <c r="B33" s="9" t="s">
        <v>25</v>
      </c>
      <c r="C33" s="6">
        <v>6593071</v>
      </c>
      <c r="D33" s="10">
        <v>3555979.79</v>
      </c>
      <c r="E33" s="10">
        <v>3555979.79</v>
      </c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-2998907303</v>
      </c>
      <c r="D35" s="8">
        <f>D26+D31</f>
        <v>2530607105.2599945</v>
      </c>
      <c r="E35" s="8">
        <f>E26+E31</f>
        <v>2680348065.359993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69" t="s">
        <v>20</v>
      </c>
      <c r="C38" s="71" t="s">
        <v>26</v>
      </c>
      <c r="D38" s="73" t="s">
        <v>5</v>
      </c>
      <c r="E38" s="19" t="s">
        <v>6</v>
      </c>
    </row>
    <row r="39" spans="2:5" ht="14.25" thickBot="1">
      <c r="B39" s="70"/>
      <c r="C39" s="72"/>
      <c r="D39" s="74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>
        <v>0</v>
      </c>
      <c r="D43" s="26">
        <v>0</v>
      </c>
      <c r="E43" s="26">
        <v>0</v>
      </c>
    </row>
    <row r="44" spans="2:5" ht="13.5">
      <c r="B44" s="23" t="s">
        <v>30</v>
      </c>
      <c r="C44" s="24">
        <f>SUM(C45:C46)</f>
        <v>93997410</v>
      </c>
      <c r="D44" s="24">
        <f>SUM(D45:D46)</f>
        <v>164772149.78</v>
      </c>
      <c r="E44" s="24">
        <f>SUM(E45:E46)</f>
        <v>164772149.78</v>
      </c>
    </row>
    <row r="45" spans="2:5" ht="13.5">
      <c r="B45" s="25" t="s">
        <v>31</v>
      </c>
      <c r="C45" s="22">
        <v>93997410</v>
      </c>
      <c r="D45" s="26">
        <v>128500124.26</v>
      </c>
      <c r="E45" s="26">
        <v>128500124.25999999</v>
      </c>
    </row>
    <row r="46" spans="2:5" ht="13.5">
      <c r="B46" s="25" t="s">
        <v>32</v>
      </c>
      <c r="C46" s="22">
        <v>0</v>
      </c>
      <c r="D46" s="26">
        <v>36272025.52</v>
      </c>
      <c r="E46" s="26">
        <v>36272025.52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-93997410</v>
      </c>
      <c r="D48" s="23">
        <f>D41-D44</f>
        <v>-164772149.78</v>
      </c>
      <c r="E48" s="23">
        <f>E41-E44</f>
        <v>-164772149.78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69" t="s">
        <v>20</v>
      </c>
      <c r="C51" s="19" t="s">
        <v>3</v>
      </c>
      <c r="D51" s="73" t="s">
        <v>5</v>
      </c>
      <c r="E51" s="19" t="s">
        <v>6</v>
      </c>
    </row>
    <row r="52" spans="2:5" ht="14.25" thickBot="1">
      <c r="B52" s="70"/>
      <c r="C52" s="20" t="s">
        <v>21</v>
      </c>
      <c r="D52" s="74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20272565916</v>
      </c>
      <c r="D54" s="26">
        <f>D10</f>
        <v>23443819008.28</v>
      </c>
      <c r="E54" s="26">
        <f>E10</f>
        <v>23443819008.28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-93997410</v>
      </c>
      <c r="D56" s="26">
        <f>D42-D45</f>
        <v>-128500124.26</v>
      </c>
      <c r="E56" s="26">
        <f>E42-E45</f>
        <v>-128500124.25999999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93997410</v>
      </c>
      <c r="D58" s="26">
        <f>D45</f>
        <v>128500124.26</v>
      </c>
      <c r="E58" s="26">
        <f>E45</f>
        <v>128500124.25999999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23257979348</v>
      </c>
      <c r="D60" s="22">
        <f>D15</f>
        <v>20957937203.300007</v>
      </c>
      <c r="E60" s="22">
        <f>E15</f>
        <v>20808425172.950012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22">
        <v>277678338.69</v>
      </c>
      <c r="D62" s="22">
        <f>D19</f>
        <v>2998864080.17</v>
      </c>
      <c r="E62" s="22">
        <f>E19</f>
        <v>2998837711.76</v>
      </c>
    </row>
    <row r="63" spans="2:5" ht="13.5">
      <c r="B63" s="30"/>
      <c r="C63" s="22"/>
      <c r="D63" s="22"/>
      <c r="E63" s="22"/>
    </row>
    <row r="64" spans="2:5" ht="13.5">
      <c r="B64" s="31" t="s">
        <v>36</v>
      </c>
      <c r="C64" s="24">
        <f>C54+C56-C60+C62</f>
        <v>-2801732503.31</v>
      </c>
      <c r="D64" s="23">
        <f>D54+D56-D60+D62</f>
        <v>5356245760.889994</v>
      </c>
      <c r="E64" s="23">
        <f>E54+E56-E60+E62</f>
        <v>5505731422.8299885</v>
      </c>
    </row>
    <row r="65" spans="2:5" ht="13.5">
      <c r="B65" s="31"/>
      <c r="C65" s="24"/>
      <c r="D65" s="23"/>
      <c r="E65" s="23"/>
    </row>
    <row r="66" spans="2:5" ht="27">
      <c r="B66" s="32" t="s">
        <v>37</v>
      </c>
      <c r="C66" s="24">
        <f>C64-C56</f>
        <v>-2707735093.31</v>
      </c>
      <c r="D66" s="23">
        <f>D64-D56</f>
        <v>5484745885.149994</v>
      </c>
      <c r="E66" s="23">
        <f>E64-E56</f>
        <v>5634231547.089989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69" t="s">
        <v>20</v>
      </c>
      <c r="C69" s="71" t="s">
        <v>26</v>
      </c>
      <c r="D69" s="73" t="s">
        <v>5</v>
      </c>
      <c r="E69" s="19" t="s">
        <v>6</v>
      </c>
    </row>
    <row r="70" spans="2:5" ht="14.25" thickBot="1">
      <c r="B70" s="70"/>
      <c r="C70" s="72"/>
      <c r="D70" s="74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15954037068</v>
      </c>
      <c r="D72" s="26">
        <f>D11</f>
        <v>16153203077.72</v>
      </c>
      <c r="E72" s="26">
        <f>E11</f>
        <v>16153203077.72</v>
      </c>
    </row>
    <row r="73" spans="2:5" ht="13.5">
      <c r="B73" s="26"/>
      <c r="C73" s="22"/>
      <c r="D73" s="26"/>
      <c r="E73" s="26"/>
    </row>
    <row r="74" spans="2:5" ht="27">
      <c r="B74" s="33" t="s">
        <v>38</v>
      </c>
      <c r="C74" s="22">
        <f>C75-C76</f>
        <v>0</v>
      </c>
      <c r="D74" s="26">
        <f>D75-D76</f>
        <v>-36272025.52</v>
      </c>
      <c r="E74" s="26">
        <f>E75-E76</f>
        <v>-36272025.52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36272025.52</v>
      </c>
      <c r="E76" s="26">
        <f>E46</f>
        <v>36272025.52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15974124010</v>
      </c>
      <c r="D78" s="22">
        <f>D16</f>
        <v>16112033757.23</v>
      </c>
      <c r="E78" s="22">
        <f>E16</f>
        <v>16111804827.48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22">
        <v>16614356.36</v>
      </c>
      <c r="D80" s="22">
        <f>D20</f>
        <v>12937310.420000002</v>
      </c>
      <c r="E80" s="22">
        <f>E20</f>
        <v>12937310.420000002</v>
      </c>
    </row>
    <row r="81" spans="2:5" ht="13.5">
      <c r="B81" s="30"/>
      <c r="C81" s="22"/>
      <c r="D81" s="22"/>
      <c r="E81" s="22"/>
    </row>
    <row r="82" spans="2:5" ht="13.5">
      <c r="B82" s="31" t="s">
        <v>40</v>
      </c>
      <c r="C82" s="24">
        <f>C72+C74-C78+C80</f>
        <v>-3472585.6400000006</v>
      </c>
      <c r="D82" s="23">
        <f>D72+D74-D78+D80</f>
        <v>17834605.389999315</v>
      </c>
      <c r="E82" s="23">
        <f>E72+E74-E78+E80</f>
        <v>18063535.139999315</v>
      </c>
    </row>
    <row r="83" spans="2:5" ht="13.5">
      <c r="B83" s="31"/>
      <c r="C83" s="24"/>
      <c r="D83" s="23"/>
      <c r="E83" s="23"/>
    </row>
    <row r="84" spans="2:5" ht="27">
      <c r="B84" s="32" t="s">
        <v>41</v>
      </c>
      <c r="C84" s="24">
        <f>C82-C74</f>
        <v>-3472585.6400000006</v>
      </c>
      <c r="D84" s="23">
        <f>D82-D74</f>
        <v>54106630.90999932</v>
      </c>
      <c r="E84" s="23">
        <f>E82-E74</f>
        <v>54335560.65999932</v>
      </c>
    </row>
    <row r="85" spans="2:5" ht="14.25" thickBot="1">
      <c r="B85" s="27"/>
      <c r="C85" s="28"/>
      <c r="D85" s="27"/>
      <c r="E85" s="27"/>
    </row>
    <row r="86" ht="13.5">
      <c r="B86" s="34" t="s">
        <v>44</v>
      </c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6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86"/>
  <sheetViews>
    <sheetView zoomScaleSheetLayoutView="95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5.00390625" style="1" bestFit="1" customWidth="1"/>
    <col min="7" max="16384" width="11.421875" style="1" customWidth="1"/>
  </cols>
  <sheetData>
    <row r="1" ht="14.25" thickBot="1"/>
    <row r="2" spans="2:5" ht="13.5">
      <c r="B2" s="76" t="s">
        <v>46</v>
      </c>
      <c r="C2" s="77"/>
      <c r="D2" s="77"/>
      <c r="E2" s="78"/>
    </row>
    <row r="3" spans="2:5" ht="13.5">
      <c r="B3" s="79" t="s">
        <v>0</v>
      </c>
      <c r="C3" s="80"/>
      <c r="D3" s="80"/>
      <c r="E3" s="81"/>
    </row>
    <row r="4" spans="2:5" ht="13.5">
      <c r="B4" s="79" t="s">
        <v>45</v>
      </c>
      <c r="C4" s="80"/>
      <c r="D4" s="80"/>
      <c r="E4" s="81"/>
    </row>
    <row r="5" spans="2:5" ht="14.25" thickBot="1">
      <c r="B5" s="82" t="s">
        <v>1</v>
      </c>
      <c r="C5" s="83"/>
      <c r="D5" s="83"/>
      <c r="E5" s="84"/>
    </row>
    <row r="6" spans="2:5" ht="14.25" thickBot="1">
      <c r="B6" s="2"/>
      <c r="C6" s="2"/>
      <c r="D6" s="2"/>
      <c r="E6" s="2"/>
    </row>
    <row r="7" spans="2:5" ht="13.5">
      <c r="B7" s="85" t="s">
        <v>2</v>
      </c>
      <c r="C7" s="3" t="s">
        <v>3</v>
      </c>
      <c r="D7" s="87" t="s">
        <v>5</v>
      </c>
      <c r="E7" s="3" t="s">
        <v>6</v>
      </c>
    </row>
    <row r="8" spans="2:5" ht="14.25" thickBot="1">
      <c r="B8" s="86"/>
      <c r="C8" s="4" t="s">
        <v>4</v>
      </c>
      <c r="D8" s="88"/>
      <c r="E8" s="4" t="s">
        <v>7</v>
      </c>
    </row>
    <row r="9" spans="2:5" ht="13.5">
      <c r="B9" s="7" t="s">
        <v>8</v>
      </c>
      <c r="C9" s="8">
        <f>SUM(C10:C12)</f>
        <v>36132605574</v>
      </c>
      <c r="D9" s="8">
        <f>SUM(D10:D12)</f>
        <v>39432249936.22</v>
      </c>
      <c r="E9" s="8">
        <f>SUM(E10:E12)</f>
        <v>39432249936.22</v>
      </c>
    </row>
    <row r="10" spans="2:5" ht="13.5">
      <c r="B10" s="9" t="s">
        <v>9</v>
      </c>
      <c r="C10" s="6">
        <v>20272565916</v>
      </c>
      <c r="D10" s="6">
        <v>23443819008.28</v>
      </c>
      <c r="E10" s="6">
        <f>D10</f>
        <v>23443819008.28</v>
      </c>
    </row>
    <row r="11" spans="2:7" ht="13.5">
      <c r="B11" s="9" t="s">
        <v>10</v>
      </c>
      <c r="C11" s="6">
        <v>15954037068</v>
      </c>
      <c r="D11" s="6">
        <v>16153203077.72</v>
      </c>
      <c r="E11" s="6">
        <v>16153203077.72</v>
      </c>
      <c r="G11" s="35"/>
    </row>
    <row r="12" spans="2:7" ht="13.5">
      <c r="B12" s="9" t="s">
        <v>11</v>
      </c>
      <c r="C12" s="6">
        <f>C48</f>
        <v>-93997410</v>
      </c>
      <c r="D12" s="6">
        <f>D48</f>
        <v>-164772149.78</v>
      </c>
      <c r="E12" s="6">
        <f>E48</f>
        <v>-164772149.78</v>
      </c>
      <c r="G12" s="35"/>
    </row>
    <row r="13" spans="2:7" ht="13.5">
      <c r="B13" s="7"/>
      <c r="C13" s="6"/>
      <c r="D13" s="6"/>
      <c r="E13" s="6"/>
      <c r="F13" s="35">
        <v>39326100768</v>
      </c>
      <c r="G13" s="36"/>
    </row>
    <row r="14" spans="2:7" ht="15">
      <c r="B14" s="7" t="s">
        <v>42</v>
      </c>
      <c r="C14" s="8">
        <f>SUM(C15:C16)</f>
        <v>36140934815</v>
      </c>
      <c r="D14" s="8">
        <f>SUM(D15:D16)</f>
        <v>37069970960.53001</v>
      </c>
      <c r="E14" s="8">
        <f>SUM(E15:E16)</f>
        <v>36920230000.43001</v>
      </c>
      <c r="F14" s="18">
        <f>+C14+C18</f>
        <v>39232103358</v>
      </c>
      <c r="G14" s="37">
        <f>+F13-F14</f>
        <v>93997410</v>
      </c>
    </row>
    <row r="15" spans="2:7" ht="13.5">
      <c r="B15" s="9" t="s">
        <v>12</v>
      </c>
      <c r="C15" s="6">
        <v>20186897747</v>
      </c>
      <c r="D15" s="6">
        <v>20957937203.300007</v>
      </c>
      <c r="E15" s="6">
        <v>20808425172.950012</v>
      </c>
      <c r="G15" s="36"/>
    </row>
    <row r="16" spans="2:5" ht="13.5">
      <c r="B16" s="9" t="s">
        <v>13</v>
      </c>
      <c r="C16" s="6">
        <v>15954037068</v>
      </c>
      <c r="D16" s="6">
        <v>16112033757.23</v>
      </c>
      <c r="E16" s="6">
        <v>16111804827.48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3091168543</v>
      </c>
      <c r="D18" s="8">
        <f>SUM(D19:D20)</f>
        <v>3011801390.59</v>
      </c>
      <c r="E18" s="8">
        <f>SUM(E19:E20)</f>
        <v>3011775022.1800003</v>
      </c>
    </row>
    <row r="19" spans="2:6" ht="13.5">
      <c r="B19" s="9" t="s">
        <v>15</v>
      </c>
      <c r="C19" s="11">
        <f>2960000000-8329241</f>
        <v>2951670759</v>
      </c>
      <c r="D19" s="6">
        <v>2998864080.17</v>
      </c>
      <c r="E19" s="6">
        <v>2998837711.76</v>
      </c>
      <c r="F19" s="1">
        <v>8329241</v>
      </c>
    </row>
    <row r="20" spans="2:5" ht="13.5">
      <c r="B20" s="9" t="s">
        <v>16</v>
      </c>
      <c r="C20" s="11">
        <v>139497784</v>
      </c>
      <c r="D20" s="6">
        <v>12937310.420000002</v>
      </c>
      <c r="E20" s="6">
        <v>12937310.420000002</v>
      </c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3082839302</v>
      </c>
      <c r="D22" s="7">
        <f>D9-D14+D18</f>
        <v>5374080366.279995</v>
      </c>
      <c r="E22" s="7">
        <f>E9-E14+E18</f>
        <v>5523794957.969994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3176836712</v>
      </c>
      <c r="D24" s="7">
        <f>D22-D12</f>
        <v>5538852516.059995</v>
      </c>
      <c r="E24" s="7">
        <f>E22-E12</f>
        <v>5688567107.749993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85668169</v>
      </c>
      <c r="D26" s="8">
        <f>D24-D18</f>
        <v>2527051125.4699945</v>
      </c>
      <c r="E26" s="8">
        <f>E24-E18</f>
        <v>2676792085.569993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75"/>
      <c r="C28" s="75"/>
      <c r="D28" s="75"/>
      <c r="E28" s="7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6593071</v>
      </c>
      <c r="D31" s="7">
        <f>SUM(D32:D33)</f>
        <v>3555979.79</v>
      </c>
      <c r="E31" s="7">
        <f>SUM(E32:E33)</f>
        <v>3555979.79</v>
      </c>
    </row>
    <row r="32" spans="2:5" ht="13.5">
      <c r="B32" s="9" t="s">
        <v>24</v>
      </c>
      <c r="C32" s="6">
        <v>0</v>
      </c>
      <c r="D32" s="10">
        <v>0</v>
      </c>
      <c r="E32" s="10">
        <v>0</v>
      </c>
    </row>
    <row r="33" spans="2:5" ht="13.5">
      <c r="B33" s="9" t="s">
        <v>25</v>
      </c>
      <c r="C33" s="6">
        <v>6593071</v>
      </c>
      <c r="D33" s="10">
        <v>3555979.79</v>
      </c>
      <c r="E33" s="10">
        <v>3555979.79</v>
      </c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92261240</v>
      </c>
      <c r="D35" s="8">
        <f>D26+D31</f>
        <v>2530607105.2599945</v>
      </c>
      <c r="E35" s="8">
        <f>E26+E31</f>
        <v>2680348065.359993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69" t="s">
        <v>20</v>
      </c>
      <c r="C38" s="71" t="s">
        <v>26</v>
      </c>
      <c r="D38" s="73" t="s">
        <v>5</v>
      </c>
      <c r="E38" s="19" t="s">
        <v>6</v>
      </c>
    </row>
    <row r="39" spans="2:5" ht="14.25" thickBot="1">
      <c r="B39" s="70"/>
      <c r="C39" s="72"/>
      <c r="D39" s="74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>
        <v>0</v>
      </c>
      <c r="D43" s="26">
        <v>0</v>
      </c>
      <c r="E43" s="26">
        <v>0</v>
      </c>
    </row>
    <row r="44" spans="2:5" ht="13.5">
      <c r="B44" s="23" t="s">
        <v>30</v>
      </c>
      <c r="C44" s="24">
        <f>SUM(C45:C46)</f>
        <v>93997410</v>
      </c>
      <c r="D44" s="24">
        <f>SUM(D45:D46)</f>
        <v>164772149.78</v>
      </c>
      <c r="E44" s="24">
        <f>SUM(E45:E46)</f>
        <v>164772149.78</v>
      </c>
    </row>
    <row r="45" spans="2:5" ht="13.5">
      <c r="B45" s="25" t="s">
        <v>31</v>
      </c>
      <c r="C45" s="22">
        <v>93997410</v>
      </c>
      <c r="D45" s="26">
        <v>128500124.26</v>
      </c>
      <c r="E45" s="26">
        <v>128500124.25999999</v>
      </c>
    </row>
    <row r="46" spans="2:5" ht="13.5">
      <c r="B46" s="25" t="s">
        <v>32</v>
      </c>
      <c r="C46" s="22">
        <v>0</v>
      </c>
      <c r="D46" s="26">
        <v>36272025.52</v>
      </c>
      <c r="E46" s="26">
        <v>36272025.52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-93997410</v>
      </c>
      <c r="D48" s="23">
        <f>D41-D44</f>
        <v>-164772149.78</v>
      </c>
      <c r="E48" s="23">
        <f>E41-E44</f>
        <v>-164772149.78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69" t="s">
        <v>20</v>
      </c>
      <c r="C51" s="19" t="s">
        <v>3</v>
      </c>
      <c r="D51" s="73" t="s">
        <v>5</v>
      </c>
      <c r="E51" s="19" t="s">
        <v>6</v>
      </c>
    </row>
    <row r="52" spans="2:5" ht="14.25" thickBot="1">
      <c r="B52" s="70"/>
      <c r="C52" s="20" t="s">
        <v>21</v>
      </c>
      <c r="D52" s="74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20272565916</v>
      </c>
      <c r="D54" s="26">
        <f>D10</f>
        <v>23443819008.28</v>
      </c>
      <c r="E54" s="26">
        <f>E10</f>
        <v>23443819008.28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-93997410</v>
      </c>
      <c r="D56" s="26">
        <f>D42-D45</f>
        <v>-128500124.26</v>
      </c>
      <c r="E56" s="26">
        <f>E42-E45</f>
        <v>-128500124.25999999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93997410</v>
      </c>
      <c r="D58" s="26">
        <f>D45</f>
        <v>128500124.26</v>
      </c>
      <c r="E58" s="26">
        <f>E45</f>
        <v>128500124.25999999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20186897747</v>
      </c>
      <c r="D60" s="22">
        <f>D15</f>
        <v>20957937203.300007</v>
      </c>
      <c r="E60" s="22">
        <f>E15</f>
        <v>20808425172.950012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22">
        <v>277678338.69</v>
      </c>
      <c r="D62" s="22">
        <f>D19</f>
        <v>2998864080.17</v>
      </c>
      <c r="E62" s="22">
        <f>E19</f>
        <v>2998837711.76</v>
      </c>
    </row>
    <row r="63" spans="2:5" ht="13.5">
      <c r="B63" s="30"/>
      <c r="C63" s="22"/>
      <c r="D63" s="22"/>
      <c r="E63" s="22"/>
    </row>
    <row r="64" spans="2:5" ht="13.5">
      <c r="B64" s="31" t="s">
        <v>36</v>
      </c>
      <c r="C64" s="24">
        <f>C54+C56-C60+C62</f>
        <v>269349097.69</v>
      </c>
      <c r="D64" s="23">
        <f>D54+D56-D60+D62</f>
        <v>5356245760.889994</v>
      </c>
      <c r="E64" s="23">
        <f>E54+E56-E60+E62</f>
        <v>5505731422.8299885</v>
      </c>
    </row>
    <row r="65" spans="2:5" ht="13.5">
      <c r="B65" s="31"/>
      <c r="C65" s="24"/>
      <c r="D65" s="23"/>
      <c r="E65" s="23"/>
    </row>
    <row r="66" spans="2:5" ht="27">
      <c r="B66" s="32" t="s">
        <v>37</v>
      </c>
      <c r="C66" s="24">
        <f>C64-C56</f>
        <v>363346507.69</v>
      </c>
      <c r="D66" s="23">
        <f>D64-D56</f>
        <v>5484745885.149994</v>
      </c>
      <c r="E66" s="23">
        <f>E64-E56</f>
        <v>5634231547.089989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69" t="s">
        <v>20</v>
      </c>
      <c r="C69" s="71" t="s">
        <v>26</v>
      </c>
      <c r="D69" s="73" t="s">
        <v>5</v>
      </c>
      <c r="E69" s="19" t="s">
        <v>6</v>
      </c>
    </row>
    <row r="70" spans="2:5" ht="14.25" thickBot="1">
      <c r="B70" s="70"/>
      <c r="C70" s="72"/>
      <c r="D70" s="74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15954037068</v>
      </c>
      <c r="D72" s="26">
        <f>D11</f>
        <v>16153203077.72</v>
      </c>
      <c r="E72" s="26">
        <f>E11</f>
        <v>16153203077.72</v>
      </c>
    </row>
    <row r="73" spans="2:5" ht="13.5">
      <c r="B73" s="26"/>
      <c r="C73" s="22"/>
      <c r="D73" s="26"/>
      <c r="E73" s="26"/>
    </row>
    <row r="74" spans="2:5" ht="27">
      <c r="B74" s="33" t="s">
        <v>38</v>
      </c>
      <c r="C74" s="22">
        <f>C75-C76</f>
        <v>0</v>
      </c>
      <c r="D74" s="26">
        <f>D75-D76</f>
        <v>-36272025.52</v>
      </c>
      <c r="E74" s="26">
        <f>E75-E76</f>
        <v>-36272025.52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36272025.52</v>
      </c>
      <c r="E76" s="26">
        <f>E46</f>
        <v>36272025.52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15954037068</v>
      </c>
      <c r="D78" s="22">
        <f>D16</f>
        <v>16112033757.23</v>
      </c>
      <c r="E78" s="22">
        <f>E16</f>
        <v>16111804827.48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22">
        <v>16614356.36</v>
      </c>
      <c r="D80" s="22">
        <f>D20</f>
        <v>12937310.420000002</v>
      </c>
      <c r="E80" s="22">
        <f>E20</f>
        <v>12937310.420000002</v>
      </c>
    </row>
    <row r="81" spans="2:5" ht="13.5">
      <c r="B81" s="30"/>
      <c r="C81" s="22"/>
      <c r="D81" s="22"/>
      <c r="E81" s="22"/>
    </row>
    <row r="82" spans="2:5" ht="13.5">
      <c r="B82" s="31" t="s">
        <v>40</v>
      </c>
      <c r="C82" s="24">
        <f>C72+C74-C78+C80</f>
        <v>16614356.36</v>
      </c>
      <c r="D82" s="23">
        <f>D72+D74-D78+D80</f>
        <v>17834605.389999315</v>
      </c>
      <c r="E82" s="23">
        <f>E72+E74-E78+E80</f>
        <v>18063535.139999315</v>
      </c>
    </row>
    <row r="83" spans="2:5" ht="13.5">
      <c r="B83" s="31"/>
      <c r="C83" s="24"/>
      <c r="D83" s="23"/>
      <c r="E83" s="23"/>
    </row>
    <row r="84" spans="2:5" ht="27">
      <c r="B84" s="32" t="s">
        <v>41</v>
      </c>
      <c r="C84" s="24">
        <f>C82-C74</f>
        <v>16614356.36</v>
      </c>
      <c r="D84" s="23">
        <f>D82-D74</f>
        <v>54106630.90999932</v>
      </c>
      <c r="E84" s="23">
        <f>E82-E74</f>
        <v>54335560.65999932</v>
      </c>
    </row>
    <row r="85" spans="2:5" ht="14.25" thickBot="1">
      <c r="B85" s="27"/>
      <c r="C85" s="28"/>
      <c r="D85" s="27"/>
      <c r="E85" s="27"/>
    </row>
    <row r="86" ht="13.5">
      <c r="B86" s="34" t="s">
        <v>44</v>
      </c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68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91"/>
  <sheetViews>
    <sheetView tabSelected="1" zoomScale="85" zoomScaleNormal="85" zoomScaleSheetLayoutView="95" zoomScalePageLayoutView="0" workbookViewId="0" topLeftCell="A1">
      <selection activeCell="B3" sqref="B3:E3"/>
    </sheetView>
  </sheetViews>
  <sheetFormatPr defaultColWidth="11.421875" defaultRowHeight="15"/>
  <cols>
    <col min="1" max="1" width="4.8515625" style="53" customWidth="1"/>
    <col min="2" max="2" width="69.7109375" style="53" bestFit="1" customWidth="1"/>
    <col min="3" max="3" width="17.7109375" style="53" customWidth="1"/>
    <col min="4" max="4" width="18.00390625" style="53" customWidth="1"/>
    <col min="5" max="5" width="20.8515625" style="53" customWidth="1"/>
    <col min="6" max="6" width="15.00390625" style="53" bestFit="1" customWidth="1"/>
    <col min="7" max="16384" width="11.421875" style="53" customWidth="1"/>
  </cols>
  <sheetData>
    <row r="1" ht="14.25" thickBot="1"/>
    <row r="2" spans="2:5" ht="13.5">
      <c r="B2" s="76" t="s">
        <v>46</v>
      </c>
      <c r="C2" s="77"/>
      <c r="D2" s="77"/>
      <c r="E2" s="78"/>
    </row>
    <row r="3" spans="2:5" ht="13.5">
      <c r="B3" s="79" t="s">
        <v>47</v>
      </c>
      <c r="C3" s="80"/>
      <c r="D3" s="80"/>
      <c r="E3" s="81"/>
    </row>
    <row r="4" spans="2:5" ht="13.5">
      <c r="B4" s="79" t="s">
        <v>0</v>
      </c>
      <c r="C4" s="80"/>
      <c r="D4" s="80"/>
      <c r="E4" s="81"/>
    </row>
    <row r="5" spans="2:5" ht="13.5">
      <c r="B5" s="79" t="s">
        <v>45</v>
      </c>
      <c r="C5" s="80"/>
      <c r="D5" s="80"/>
      <c r="E5" s="81"/>
    </row>
    <row r="6" spans="2:5" ht="14.25" thickBot="1">
      <c r="B6" s="82" t="s">
        <v>1</v>
      </c>
      <c r="C6" s="83"/>
      <c r="D6" s="83"/>
      <c r="E6" s="84"/>
    </row>
    <row r="7" spans="2:5" ht="14.25" thickBot="1">
      <c r="B7" s="68"/>
      <c r="C7" s="68"/>
      <c r="D7" s="68"/>
      <c r="E7" s="68"/>
    </row>
    <row r="8" spans="2:5" ht="13.5">
      <c r="B8" s="85" t="s">
        <v>2</v>
      </c>
      <c r="C8" s="3" t="s">
        <v>3</v>
      </c>
      <c r="D8" s="87" t="s">
        <v>5</v>
      </c>
      <c r="E8" s="3" t="s">
        <v>6</v>
      </c>
    </row>
    <row r="9" spans="2:5" ht="14.25" thickBot="1">
      <c r="B9" s="86"/>
      <c r="C9" s="4" t="s">
        <v>4</v>
      </c>
      <c r="D9" s="88"/>
      <c r="E9" s="4" t="s">
        <v>7</v>
      </c>
    </row>
    <row r="10" spans="2:5" ht="13.5">
      <c r="B10" s="38" t="s">
        <v>8</v>
      </c>
      <c r="C10" s="39">
        <f>SUM(C11:C13)</f>
        <v>36132605574</v>
      </c>
      <c r="D10" s="39">
        <f>SUM(D11:D13)</f>
        <v>39432249936.22</v>
      </c>
      <c r="E10" s="39">
        <f>SUM(E11:E13)</f>
        <v>39432249936.22</v>
      </c>
    </row>
    <row r="11" spans="2:5" ht="13.5">
      <c r="B11" s="40" t="s">
        <v>9</v>
      </c>
      <c r="C11" s="41">
        <v>20272565916</v>
      </c>
      <c r="D11" s="41">
        <v>23443819008.28</v>
      </c>
      <c r="E11" s="41">
        <f>D11</f>
        <v>23443819008.28</v>
      </c>
    </row>
    <row r="12" spans="2:7" ht="13.5">
      <c r="B12" s="40" t="s">
        <v>10</v>
      </c>
      <c r="C12" s="41">
        <v>15954037068</v>
      </c>
      <c r="D12" s="41">
        <v>16153203077.72</v>
      </c>
      <c r="E12" s="41">
        <v>16153203077.72</v>
      </c>
      <c r="G12" s="54"/>
    </row>
    <row r="13" spans="2:7" ht="13.5">
      <c r="B13" s="40" t="s">
        <v>11</v>
      </c>
      <c r="C13" s="41">
        <f>C49</f>
        <v>-93997410</v>
      </c>
      <c r="D13" s="41">
        <f>D49</f>
        <v>-164772149.78</v>
      </c>
      <c r="E13" s="41">
        <f>E49</f>
        <v>-164772149.78</v>
      </c>
      <c r="G13" s="54"/>
    </row>
    <row r="14" spans="2:7" ht="13.5">
      <c r="B14" s="38"/>
      <c r="C14" s="41"/>
      <c r="D14" s="41"/>
      <c r="E14" s="41"/>
      <c r="G14" s="55"/>
    </row>
    <row r="15" spans="2:7" ht="15">
      <c r="B15" s="38" t="s">
        <v>42</v>
      </c>
      <c r="C15" s="39">
        <f>SUM(C16:C17)</f>
        <v>39232103358</v>
      </c>
      <c r="D15" s="39">
        <f>SUM(D16:D17)</f>
        <v>37069970960.53001</v>
      </c>
      <c r="E15" s="39">
        <f>SUM(E16:E17)</f>
        <v>36920230000.43001</v>
      </c>
      <c r="F15" s="55"/>
      <c r="G15" s="56"/>
    </row>
    <row r="16" spans="2:7" ht="13.5">
      <c r="B16" s="40" t="s">
        <v>12</v>
      </c>
      <c r="C16" s="41">
        <v>23257979348</v>
      </c>
      <c r="D16" s="41">
        <v>20957937203.300007</v>
      </c>
      <c r="E16" s="41">
        <v>20808425172.950012</v>
      </c>
      <c r="G16" s="55"/>
    </row>
    <row r="17" spans="2:5" ht="13.5">
      <c r="B17" s="40" t="s">
        <v>13</v>
      </c>
      <c r="C17" s="41">
        <v>15974124010</v>
      </c>
      <c r="D17" s="41">
        <v>16112033757.23</v>
      </c>
      <c r="E17" s="41">
        <v>16111804827.48</v>
      </c>
    </row>
    <row r="18" spans="2:5" ht="13.5">
      <c r="B18" s="42"/>
      <c r="C18" s="41"/>
      <c r="D18" s="41"/>
      <c r="E18" s="41"/>
    </row>
    <row r="19" spans="2:5" ht="13.5">
      <c r="B19" s="38" t="s">
        <v>14</v>
      </c>
      <c r="C19" s="39"/>
      <c r="D19" s="39">
        <f>SUM(D20:D21)</f>
        <v>3011801390.59</v>
      </c>
      <c r="E19" s="39">
        <f>SUM(E20:E21)</f>
        <v>3011775022.1800003</v>
      </c>
    </row>
    <row r="20" spans="2:5" ht="13.5">
      <c r="B20" s="40" t="s">
        <v>15</v>
      </c>
      <c r="C20" s="41"/>
      <c r="D20" s="41">
        <v>2998864080.17</v>
      </c>
      <c r="E20" s="41">
        <v>2998837711.76</v>
      </c>
    </row>
    <row r="21" spans="2:5" ht="13.5">
      <c r="B21" s="40" t="s">
        <v>16</v>
      </c>
      <c r="C21" s="41"/>
      <c r="D21" s="41">
        <v>12937310.420000002</v>
      </c>
      <c r="E21" s="41">
        <v>12937310.420000002</v>
      </c>
    </row>
    <row r="22" spans="2:5" ht="13.5">
      <c r="B22" s="42"/>
      <c r="C22" s="41"/>
      <c r="D22" s="41"/>
      <c r="E22" s="41"/>
    </row>
    <row r="23" spans="2:5" ht="13.5">
      <c r="B23" s="38" t="s">
        <v>17</v>
      </c>
      <c r="C23" s="39">
        <f>C10-C15+C19</f>
        <v>-3099497784</v>
      </c>
      <c r="D23" s="38">
        <f>D10-D15+D19</f>
        <v>5374080366.279995</v>
      </c>
      <c r="E23" s="38">
        <f>E10-E15+E19</f>
        <v>5523794957.969994</v>
      </c>
    </row>
    <row r="24" spans="2:5" ht="13.5">
      <c r="B24" s="38"/>
      <c r="C24" s="41"/>
      <c r="D24" s="42"/>
      <c r="E24" s="42"/>
    </row>
    <row r="25" spans="2:5" ht="13.5">
      <c r="B25" s="38" t="s">
        <v>18</v>
      </c>
      <c r="C25" s="39">
        <f>C23-C13</f>
        <v>-3005500374</v>
      </c>
      <c r="D25" s="38">
        <f>D23-D13</f>
        <v>5538852516.059995</v>
      </c>
      <c r="E25" s="38">
        <f>E23-E13</f>
        <v>5688567107.749993</v>
      </c>
    </row>
    <row r="26" spans="2:5" ht="13.5">
      <c r="B26" s="38"/>
      <c r="C26" s="41"/>
      <c r="D26" s="42"/>
      <c r="E26" s="42"/>
    </row>
    <row r="27" spans="2:5" ht="27">
      <c r="B27" s="38" t="s">
        <v>19</v>
      </c>
      <c r="C27" s="39">
        <f>C25-C19</f>
        <v>-3005500374</v>
      </c>
      <c r="D27" s="39">
        <f>D25-D19</f>
        <v>2527051125.4699945</v>
      </c>
      <c r="E27" s="39">
        <f>E25-E19</f>
        <v>2676792085.569993</v>
      </c>
    </row>
    <row r="28" spans="2:5" ht="14.25" thickBot="1">
      <c r="B28" s="43"/>
      <c r="C28" s="44"/>
      <c r="D28" s="44"/>
      <c r="E28" s="44"/>
    </row>
    <row r="29" spans="2:5" ht="34.5" customHeight="1" thickBot="1">
      <c r="B29" s="75"/>
      <c r="C29" s="75"/>
      <c r="D29" s="75"/>
      <c r="E29" s="75"/>
    </row>
    <row r="30" spans="2:5" ht="14.2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3.5">
      <c r="B31" s="64"/>
      <c r="C31" s="41"/>
      <c r="D31" s="41"/>
      <c r="E31" s="41"/>
    </row>
    <row r="32" spans="2:5" ht="13.5">
      <c r="B32" s="38" t="s">
        <v>23</v>
      </c>
      <c r="C32" s="39">
        <f>SUM(C33:C34)</f>
        <v>6593071</v>
      </c>
      <c r="D32" s="38">
        <f>SUM(D33:D34)</f>
        <v>3555979.79</v>
      </c>
      <c r="E32" s="38">
        <f>SUM(E33:E34)</f>
        <v>3555979.79</v>
      </c>
    </row>
    <row r="33" spans="2:5" ht="13.5">
      <c r="B33" s="40" t="s">
        <v>24</v>
      </c>
      <c r="C33" s="41">
        <v>0</v>
      </c>
      <c r="D33" s="42">
        <v>0</v>
      </c>
      <c r="E33" s="42">
        <v>0</v>
      </c>
    </row>
    <row r="34" spans="2:5" ht="13.5">
      <c r="B34" s="40" t="s">
        <v>25</v>
      </c>
      <c r="C34" s="41">
        <v>6593071</v>
      </c>
      <c r="D34" s="42">
        <v>3555979.79</v>
      </c>
      <c r="E34" s="42">
        <v>3555979.79</v>
      </c>
    </row>
    <row r="35" spans="2:5" ht="13.5">
      <c r="B35" s="38"/>
      <c r="C35" s="41"/>
      <c r="D35" s="41"/>
      <c r="E35" s="41"/>
    </row>
    <row r="36" spans="2:5" ht="13.5">
      <c r="B36" s="38" t="s">
        <v>43</v>
      </c>
      <c r="C36" s="39">
        <f>C27+C32</f>
        <v>-2998907303</v>
      </c>
      <c r="D36" s="39">
        <f>D27+D32</f>
        <v>2530607105.2599945</v>
      </c>
      <c r="E36" s="39">
        <f>E27+E32</f>
        <v>2680348065.359993</v>
      </c>
    </row>
    <row r="37" spans="2:5" ht="14.25" thickBot="1">
      <c r="B37" s="65"/>
      <c r="C37" s="66"/>
      <c r="D37" s="66"/>
      <c r="E37" s="66"/>
    </row>
    <row r="38" spans="2:5" ht="34.5" customHeight="1" thickBot="1">
      <c r="B38" s="67"/>
      <c r="C38" s="67"/>
      <c r="D38" s="67"/>
      <c r="E38" s="67"/>
    </row>
    <row r="39" spans="2:5" ht="13.5">
      <c r="B39" s="69" t="s">
        <v>20</v>
      </c>
      <c r="C39" s="71" t="s">
        <v>26</v>
      </c>
      <c r="D39" s="73" t="s">
        <v>5</v>
      </c>
      <c r="E39" s="19" t="s">
        <v>6</v>
      </c>
    </row>
    <row r="40" spans="2:5" ht="14.25" thickBot="1">
      <c r="B40" s="70"/>
      <c r="C40" s="72"/>
      <c r="D40" s="74"/>
      <c r="E40" s="20" t="s">
        <v>22</v>
      </c>
    </row>
    <row r="41" spans="2:5" ht="13.5">
      <c r="B41" s="45"/>
      <c r="C41" s="46"/>
      <c r="D41" s="46"/>
      <c r="E41" s="46"/>
    </row>
    <row r="42" spans="2:5" ht="13.5">
      <c r="B42" s="47" t="s">
        <v>27</v>
      </c>
      <c r="C42" s="48">
        <f>SUM(C43:C44)</f>
        <v>0</v>
      </c>
      <c r="D42" s="48">
        <f>SUM(D43:D44)</f>
        <v>0</v>
      </c>
      <c r="E42" s="48">
        <f>SUM(E43:E44)</f>
        <v>0</v>
      </c>
    </row>
    <row r="43" spans="2:5" ht="13.5">
      <c r="B43" s="49" t="s">
        <v>28</v>
      </c>
      <c r="C43" s="46">
        <v>0</v>
      </c>
      <c r="D43" s="50">
        <v>0</v>
      </c>
      <c r="E43" s="50">
        <v>0</v>
      </c>
    </row>
    <row r="44" spans="2:5" ht="13.5">
      <c r="B44" s="49" t="s">
        <v>29</v>
      </c>
      <c r="C44" s="46">
        <v>0</v>
      </c>
      <c r="D44" s="50">
        <v>0</v>
      </c>
      <c r="E44" s="50">
        <v>0</v>
      </c>
    </row>
    <row r="45" spans="2:5" ht="13.5">
      <c r="B45" s="47" t="s">
        <v>30</v>
      </c>
      <c r="C45" s="48">
        <f>SUM(C46:C47)</f>
        <v>93997410</v>
      </c>
      <c r="D45" s="48">
        <f>SUM(D46:D47)</f>
        <v>164772149.78</v>
      </c>
      <c r="E45" s="48">
        <f>SUM(E46:E47)</f>
        <v>164772149.78</v>
      </c>
    </row>
    <row r="46" spans="2:5" ht="13.5">
      <c r="B46" s="49" t="s">
        <v>31</v>
      </c>
      <c r="C46" s="46">
        <v>93997410</v>
      </c>
      <c r="D46" s="50">
        <v>128500124.26</v>
      </c>
      <c r="E46" s="50">
        <v>128500124.25999999</v>
      </c>
    </row>
    <row r="47" spans="2:5" ht="13.5">
      <c r="B47" s="49" t="s">
        <v>32</v>
      </c>
      <c r="C47" s="46">
        <v>0</v>
      </c>
      <c r="D47" s="50">
        <v>36272025.52</v>
      </c>
      <c r="E47" s="50">
        <v>36272025.52</v>
      </c>
    </row>
    <row r="48" spans="2:5" ht="13.5">
      <c r="B48" s="47"/>
      <c r="C48" s="46"/>
      <c r="D48" s="46"/>
      <c r="E48" s="46"/>
    </row>
    <row r="49" spans="2:5" ht="13.5">
      <c r="B49" s="47" t="s">
        <v>33</v>
      </c>
      <c r="C49" s="48">
        <f>C42-C45</f>
        <v>-93997410</v>
      </c>
      <c r="D49" s="47">
        <f>D42-D45</f>
        <v>-164772149.78</v>
      </c>
      <c r="E49" s="47">
        <f>E42-E45</f>
        <v>-164772149.78</v>
      </c>
    </row>
    <row r="50" spans="2:5" ht="14.25" thickBot="1">
      <c r="B50" s="51"/>
      <c r="C50" s="52"/>
      <c r="D50" s="51"/>
      <c r="E50" s="51"/>
    </row>
    <row r="51" spans="2:5" ht="34.5" customHeight="1" thickBot="1">
      <c r="B51" s="18"/>
      <c r="C51" s="18"/>
      <c r="D51" s="18"/>
      <c r="E51" s="18"/>
    </row>
    <row r="52" spans="2:5" ht="13.5">
      <c r="B52" s="69" t="s">
        <v>20</v>
      </c>
      <c r="C52" s="19" t="s">
        <v>3</v>
      </c>
      <c r="D52" s="73" t="s">
        <v>5</v>
      </c>
      <c r="E52" s="19" t="s">
        <v>6</v>
      </c>
    </row>
    <row r="53" spans="2:5" ht="14.25" thickBot="1">
      <c r="B53" s="70"/>
      <c r="C53" s="20" t="s">
        <v>21</v>
      </c>
      <c r="D53" s="74"/>
      <c r="E53" s="20" t="s">
        <v>22</v>
      </c>
    </row>
    <row r="54" spans="2:5" ht="13.5">
      <c r="B54" s="45"/>
      <c r="C54" s="46"/>
      <c r="D54" s="46"/>
      <c r="E54" s="46"/>
    </row>
    <row r="55" spans="2:5" ht="13.5">
      <c r="B55" s="50" t="s">
        <v>34</v>
      </c>
      <c r="C55" s="46">
        <f>C11</f>
        <v>20272565916</v>
      </c>
      <c r="D55" s="50">
        <f>D11</f>
        <v>23443819008.28</v>
      </c>
      <c r="E55" s="50">
        <f>E11</f>
        <v>23443819008.28</v>
      </c>
    </row>
    <row r="56" spans="2:5" ht="13.5">
      <c r="B56" s="50"/>
      <c r="C56" s="46"/>
      <c r="D56" s="50"/>
      <c r="E56" s="50"/>
    </row>
    <row r="57" spans="2:5" ht="27">
      <c r="B57" s="57" t="s">
        <v>35</v>
      </c>
      <c r="C57" s="46">
        <f>C43-C46</f>
        <v>-93997410</v>
      </c>
      <c r="D57" s="50">
        <f>D43-D46</f>
        <v>-128500124.26</v>
      </c>
      <c r="E57" s="50">
        <f>E43-E46</f>
        <v>-128500124.25999999</v>
      </c>
    </row>
    <row r="58" spans="2:5" ht="13.5">
      <c r="B58" s="49" t="s">
        <v>28</v>
      </c>
      <c r="C58" s="46">
        <f>C43</f>
        <v>0</v>
      </c>
      <c r="D58" s="50">
        <f>D43</f>
        <v>0</v>
      </c>
      <c r="E58" s="50">
        <f>E43</f>
        <v>0</v>
      </c>
    </row>
    <row r="59" spans="2:5" ht="13.5">
      <c r="B59" s="49" t="s">
        <v>31</v>
      </c>
      <c r="C59" s="46">
        <f>C46</f>
        <v>93997410</v>
      </c>
      <c r="D59" s="50">
        <f>D46</f>
        <v>128500124.26</v>
      </c>
      <c r="E59" s="50">
        <f>E46</f>
        <v>128500124.25999999</v>
      </c>
    </row>
    <row r="60" spans="2:5" ht="13.5">
      <c r="B60" s="58"/>
      <c r="C60" s="46"/>
      <c r="D60" s="50"/>
      <c r="E60" s="50"/>
    </row>
    <row r="61" spans="2:5" ht="13.5">
      <c r="B61" s="58" t="s">
        <v>12</v>
      </c>
      <c r="C61" s="46">
        <f>C16</f>
        <v>23257979348</v>
      </c>
      <c r="D61" s="46">
        <f>D16</f>
        <v>20957937203.300007</v>
      </c>
      <c r="E61" s="46">
        <f>E16</f>
        <v>20808425172.950012</v>
      </c>
    </row>
    <row r="62" spans="2:5" ht="13.5">
      <c r="B62" s="58"/>
      <c r="C62" s="46"/>
      <c r="D62" s="46"/>
      <c r="E62" s="46"/>
    </row>
    <row r="63" spans="2:5" ht="13.5">
      <c r="B63" s="58" t="s">
        <v>15</v>
      </c>
      <c r="C63" s="46">
        <v>277678338.69</v>
      </c>
      <c r="D63" s="46">
        <f>D20</f>
        <v>2998864080.17</v>
      </c>
      <c r="E63" s="46">
        <f>E20</f>
        <v>2998837711.76</v>
      </c>
    </row>
    <row r="64" spans="2:5" ht="13.5">
      <c r="B64" s="58"/>
      <c r="C64" s="46"/>
      <c r="D64" s="46"/>
      <c r="E64" s="46"/>
    </row>
    <row r="65" spans="2:5" ht="13.5">
      <c r="B65" s="59" t="s">
        <v>36</v>
      </c>
      <c r="C65" s="48">
        <f>C55+C57-C61+C63</f>
        <v>-2801732503.31</v>
      </c>
      <c r="D65" s="47">
        <f>D55+D57-D61+D63</f>
        <v>5356245760.889994</v>
      </c>
      <c r="E65" s="47">
        <f>E55+E57-E61+E63</f>
        <v>5505731422.8299885</v>
      </c>
    </row>
    <row r="66" spans="2:5" ht="13.5">
      <c r="B66" s="59"/>
      <c r="C66" s="48"/>
      <c r="D66" s="47"/>
      <c r="E66" s="47"/>
    </row>
    <row r="67" spans="2:5" ht="27">
      <c r="B67" s="60" t="s">
        <v>37</v>
      </c>
      <c r="C67" s="48">
        <f>C65-C57</f>
        <v>-2707735093.31</v>
      </c>
      <c r="D67" s="47">
        <f>D65-D57</f>
        <v>5484745885.149994</v>
      </c>
      <c r="E67" s="47">
        <f>E65-E57</f>
        <v>5634231547.089989</v>
      </c>
    </row>
    <row r="68" spans="2:5" ht="14.25" thickBot="1">
      <c r="B68" s="51"/>
      <c r="C68" s="52"/>
      <c r="D68" s="51"/>
      <c r="E68" s="51"/>
    </row>
    <row r="69" spans="2:5" ht="34.5" customHeight="1" thickBot="1">
      <c r="B69" s="67"/>
      <c r="C69" s="67"/>
      <c r="D69" s="67"/>
      <c r="E69" s="67"/>
    </row>
    <row r="70" spans="2:5" ht="13.5">
      <c r="B70" s="69" t="s">
        <v>20</v>
      </c>
      <c r="C70" s="71" t="s">
        <v>26</v>
      </c>
      <c r="D70" s="73" t="s">
        <v>5</v>
      </c>
      <c r="E70" s="19" t="s">
        <v>6</v>
      </c>
    </row>
    <row r="71" spans="2:5" ht="14.25" thickBot="1">
      <c r="B71" s="70"/>
      <c r="C71" s="72"/>
      <c r="D71" s="74"/>
      <c r="E71" s="20" t="s">
        <v>22</v>
      </c>
    </row>
    <row r="72" spans="2:5" ht="13.5">
      <c r="B72" s="45"/>
      <c r="C72" s="46"/>
      <c r="D72" s="46"/>
      <c r="E72" s="46"/>
    </row>
    <row r="73" spans="2:5" ht="13.5">
      <c r="B73" s="50" t="s">
        <v>10</v>
      </c>
      <c r="C73" s="46">
        <f>C12</f>
        <v>15954037068</v>
      </c>
      <c r="D73" s="50">
        <f>D12</f>
        <v>16153203077.72</v>
      </c>
      <c r="E73" s="50">
        <f>E12</f>
        <v>16153203077.72</v>
      </c>
    </row>
    <row r="74" spans="2:5" ht="13.5">
      <c r="B74" s="50"/>
      <c r="C74" s="46"/>
      <c r="D74" s="50"/>
      <c r="E74" s="50"/>
    </row>
    <row r="75" spans="2:5" ht="27">
      <c r="B75" s="61" t="s">
        <v>38</v>
      </c>
      <c r="C75" s="46">
        <f>C76-C77</f>
        <v>0</v>
      </c>
      <c r="D75" s="50">
        <f>D76-D77</f>
        <v>-36272025.52</v>
      </c>
      <c r="E75" s="50">
        <f>E76-E77</f>
        <v>-36272025.52</v>
      </c>
    </row>
    <row r="76" spans="2:5" ht="13.5">
      <c r="B76" s="49" t="s">
        <v>29</v>
      </c>
      <c r="C76" s="46">
        <f>C44</f>
        <v>0</v>
      </c>
      <c r="D76" s="50">
        <f>D44</f>
        <v>0</v>
      </c>
      <c r="E76" s="50">
        <f>E44</f>
        <v>0</v>
      </c>
    </row>
    <row r="77" spans="2:5" ht="13.5">
      <c r="B77" s="49" t="s">
        <v>32</v>
      </c>
      <c r="C77" s="46">
        <f>C47</f>
        <v>0</v>
      </c>
      <c r="D77" s="50">
        <f>D47</f>
        <v>36272025.52</v>
      </c>
      <c r="E77" s="50">
        <f>E47</f>
        <v>36272025.52</v>
      </c>
    </row>
    <row r="78" spans="2:5" ht="13.5">
      <c r="B78" s="58"/>
      <c r="C78" s="46"/>
      <c r="D78" s="50"/>
      <c r="E78" s="50"/>
    </row>
    <row r="79" spans="2:5" ht="13.5">
      <c r="B79" s="58" t="s">
        <v>39</v>
      </c>
      <c r="C79" s="46">
        <f>C17</f>
        <v>15974124010</v>
      </c>
      <c r="D79" s="46">
        <f>D17</f>
        <v>16112033757.23</v>
      </c>
      <c r="E79" s="46">
        <f>E17</f>
        <v>16111804827.48</v>
      </c>
    </row>
    <row r="80" spans="2:5" ht="13.5">
      <c r="B80" s="58"/>
      <c r="C80" s="46"/>
      <c r="D80" s="46"/>
      <c r="E80" s="46"/>
    </row>
    <row r="81" spans="2:5" ht="13.5">
      <c r="B81" s="58" t="s">
        <v>16</v>
      </c>
      <c r="C81" s="46">
        <v>16614356.36</v>
      </c>
      <c r="D81" s="46">
        <f>D21</f>
        <v>12937310.420000002</v>
      </c>
      <c r="E81" s="46">
        <f>E21</f>
        <v>12937310.420000002</v>
      </c>
    </row>
    <row r="82" spans="2:5" ht="13.5">
      <c r="B82" s="58"/>
      <c r="C82" s="46"/>
      <c r="D82" s="46"/>
      <c r="E82" s="46"/>
    </row>
    <row r="83" spans="2:5" ht="13.5">
      <c r="B83" s="59" t="s">
        <v>40</v>
      </c>
      <c r="C83" s="48">
        <f>C73+C75-C79+C81</f>
        <v>-3472585.6400000006</v>
      </c>
      <c r="D83" s="47">
        <f>D73+D75-D79+D81</f>
        <v>17834605.389999315</v>
      </c>
      <c r="E83" s="47">
        <f>E73+E75-E79+E81</f>
        <v>18063535.139999315</v>
      </c>
    </row>
    <row r="84" spans="2:5" ht="13.5">
      <c r="B84" s="59"/>
      <c r="C84" s="48"/>
      <c r="D84" s="47"/>
      <c r="E84" s="47"/>
    </row>
    <row r="85" spans="2:5" ht="27">
      <c r="B85" s="60" t="s">
        <v>41</v>
      </c>
      <c r="C85" s="48">
        <f>C83-C75</f>
        <v>-3472585.6400000006</v>
      </c>
      <c r="D85" s="47">
        <f>D83-D75</f>
        <v>54106630.90999932</v>
      </c>
      <c r="E85" s="47">
        <f>E83-E75</f>
        <v>54335560.65999932</v>
      </c>
    </row>
    <row r="86" spans="2:5" ht="14.25" thickBot="1">
      <c r="B86" s="51"/>
      <c r="C86" s="52"/>
      <c r="D86" s="51"/>
      <c r="E86" s="51"/>
    </row>
    <row r="87" ht="13.5">
      <c r="B87" s="62" t="s">
        <v>44</v>
      </c>
    </row>
    <row r="89" spans="3:7" ht="13.5" customHeight="1">
      <c r="C89" s="89"/>
      <c r="D89" s="89"/>
      <c r="E89" s="89"/>
      <c r="F89" s="63"/>
      <c r="G89" s="63"/>
    </row>
    <row r="90" spans="3:7" ht="13.5">
      <c r="C90" s="89"/>
      <c r="D90" s="89"/>
      <c r="E90" s="89"/>
      <c r="F90" s="63"/>
      <c r="G90" s="63"/>
    </row>
    <row r="91" spans="3:5" ht="13.5">
      <c r="C91" s="63"/>
      <c r="D91" s="63"/>
      <c r="E91" s="63"/>
    </row>
  </sheetData>
  <sheetProtection/>
  <mergeCells count="17">
    <mergeCell ref="B52:B53"/>
    <mergeCell ref="D52:D53"/>
    <mergeCell ref="B39:B40"/>
    <mergeCell ref="C39:C40"/>
    <mergeCell ref="D39:D40"/>
    <mergeCell ref="C89:E9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64" r:id="rId1"/>
  <rowBreaks count="1" manualBreakCount="1">
    <brk id="6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Parra Garrido, Leslie Andrea</cp:lastModifiedBy>
  <cp:lastPrinted>2022-02-16T18:19:51Z</cp:lastPrinted>
  <dcterms:created xsi:type="dcterms:W3CDTF">2016-10-11T20:00:09Z</dcterms:created>
  <dcterms:modified xsi:type="dcterms:W3CDTF">2022-02-16T18:19:55Z</dcterms:modified>
  <cp:category/>
  <cp:version/>
  <cp:contentType/>
  <cp:contentStatus/>
</cp:coreProperties>
</file>