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Indicadores de Resultados" sheetId="1" r:id="rId1"/>
  </sheets>
  <definedNames>
    <definedName name="_xlnm.Print_Area" localSheetId="0">'Indicadores de Resultados'!$A$1:$Z$522</definedName>
    <definedName name="INDICADOR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76" authorId="0">
      <text>
        <r>
          <rPr>
            <sz val="11"/>
            <color indexed="8"/>
            <rFont val="Arial"/>
            <family val="2"/>
          </rPr>
          <t>======
ID#AAAAS-Y__pM
ycortes    (2021-12-16 16:05:39)
Se tiene contemplado la apertura de TSU en Sistemas Embebidos, TSU en Procesos Financieros y Maestría en Logística y Negocios, no se incluyen por parte del área en virtud de que aún no está el aval de la CGUTyP</t>
        </r>
      </text>
    </comment>
    <comment ref="O78" authorId="0">
      <text>
        <r>
          <rPr>
            <sz val="11"/>
            <color indexed="8"/>
            <rFont val="Arial"/>
            <family val="2"/>
          </rPr>
          <t>======
ID#AAAAS-Y__pI
ycortes    (2021-12-16 16:05:39)
Los programas que van de salida son IIDE y ILG, por esta razón no se consideran. Se incorpora la Ing en Metal mecánica. ITIC se divide en Redes Inteligentes en Ciber Seguridad e Ing. En Desarrollo y Gestión de Software, por lo que ya no se considera ITIC</t>
        </r>
      </text>
    </comment>
    <comment ref="O246" authorId="0">
      <text>
        <r>
          <rPr>
            <sz val="11"/>
            <color indexed="8"/>
            <rFont val="Arial"/>
            <family val="2"/>
          </rPr>
          <t>======
ID#AAAAS-Y__pE
ycortes    (2021-12-16 16:05:39)
La pandemia del Covid hace que haya incertidumbre para los programas de intercambio.</t>
        </r>
      </text>
    </comment>
  </commentList>
</comments>
</file>

<file path=xl/sharedStrings.xml><?xml version="1.0" encoding="utf-8"?>
<sst xmlns="http://schemas.openxmlformats.org/spreadsheetml/2006/main" count="948" uniqueCount="221">
  <si>
    <t>PROGRAMA OPERATIVO ANUAL  AÑO 2021</t>
  </si>
  <si>
    <t>FORMATO 01 "DESARROLLO DE PROCESOS"</t>
  </si>
  <si>
    <t>UNIVERSIDAD: TECNOLÓGICA DE QUERÉTARO</t>
  </si>
  <si>
    <r>
      <rPr>
        <b/>
        <sz val="10"/>
        <color indexed="8"/>
        <rFont val="Arial"/>
        <family val="2"/>
      </rPr>
      <t xml:space="preserve">DENOMINACIÓN DEL PROCESO:
</t>
    </r>
    <r>
      <rPr>
        <b/>
        <i/>
        <u val="single"/>
        <sz val="10"/>
        <color indexed="10"/>
        <rFont val="Arial"/>
        <family val="2"/>
      </rPr>
      <t xml:space="preserve">ACADÉMICO </t>
    </r>
  </si>
  <si>
    <t>NUM. DE PROCESO</t>
  </si>
  <si>
    <t xml:space="preserve">TIPO DE PROCESO  (3)              </t>
  </si>
  <si>
    <t>FÓRMULA</t>
  </si>
  <si>
    <t>Eficiencia</t>
  </si>
  <si>
    <t>Porcentaje de programas evaluables de TSU certificados en el nivel 1 de CIEES y/o acreditados por algún organismo reconocido por el COPAES</t>
  </si>
  <si>
    <t xml:space="preserve">(Número de programas evaluables de TSU certificados en el nivel 1 de CIEES y/o acreditados por organismos reconocidos por el COPAES/ Total de programas de TSU evaluables)*100 
</t>
  </si>
  <si>
    <t>PE</t>
  </si>
  <si>
    <t>Porcentaje de programas evaluables de licenciatura certificados en el nivel 1 de CIEES y/o acreditados por algún organismo reconocido por el COPAES</t>
  </si>
  <si>
    <t xml:space="preserve">(Número de programas evaluables de licenciatura certificados en el nivel 1 de CIEES y/o acreditados por organismos reconocidos por el COPAES/ Total de programas de Licenciatura evaluables)*100 
</t>
  </si>
  <si>
    <t>ÁREA RESPONSABLE ( 4 )</t>
  </si>
  <si>
    <t>Estudiantes</t>
  </si>
  <si>
    <t>Secretaría Académica</t>
  </si>
  <si>
    <t>INDICADORES  ( 5 )</t>
  </si>
  <si>
    <t>Número de estudios de trayectoria y de egresados llevados a cabo en el Año</t>
  </si>
  <si>
    <t xml:space="preserve">Número de estudios de trayectoria y de egresados llevados a cabo en el año
</t>
  </si>
  <si>
    <t>Estudios</t>
  </si>
  <si>
    <t>NOMBRE DEL INDICADOR (5.1)</t>
  </si>
  <si>
    <t>UNIDAD DE MEDIDA</t>
  </si>
  <si>
    <t>META INSTITUCIONAL A 2024 
PROGRAMA INSTITUCIONAL DE DESARROLLO DE LA UNIVERSIDAD</t>
  </si>
  <si>
    <t>CONTEXTO ACTUAL Y A FUTURO DEL INDICADOR (5.2)</t>
  </si>
  <si>
    <t>Total alcanzado (Se reporta en el tercer cuatrimestre) (5.3)</t>
  </si>
  <si>
    <t>Porcentaje de programas educativos con Análisis Situacional del Trabajo (AST)</t>
  </si>
  <si>
    <t>(Programas educativos en la institución con AST vigentes/ total de programas educativos en la institución)*100</t>
  </si>
  <si>
    <t>Análisis</t>
  </si>
  <si>
    <t>Número actual</t>
  </si>
  <si>
    <t>Porcentaje actual</t>
  </si>
  <si>
    <t>Número a lograr</t>
  </si>
  <si>
    <t>Porcentaje a lograr</t>
  </si>
  <si>
    <t xml:space="preserve">Número alcanzado </t>
  </si>
  <si>
    <t>Porcentaje alcanzado</t>
  </si>
  <si>
    <t>Tasa de egreso por cohorte generacional de TSU</t>
  </si>
  <si>
    <t>(Número de estudiantes de TSU por cohorte que egresan/ Total de estudiantes de TSU de la cohorte)*100</t>
  </si>
  <si>
    <t>Tasa de egreso por cohorte generacional de Licenciatura</t>
  </si>
  <si>
    <t>(Número de estudiantes de Licenciatura por cohorte que egresan/ Total de estudiantes de Licenciatura de la cohorte)*100</t>
  </si>
  <si>
    <t>Porcentaje de profesores de tiempo completo que imparten tutorías</t>
  </si>
  <si>
    <t>(Número de profesores de tiempo completo que imparten tutorías/ número de profesores de tiempo completo)*100</t>
  </si>
  <si>
    <t>Profesores</t>
  </si>
  <si>
    <t>OBJETIVO AL QUE ATIENDE DE ACUERDO AL PSE 2020-2024    (6)</t>
  </si>
  <si>
    <t>2.-Garantizar el derecho de la población en México a una educación de excelencia, pertinente y relevante en los diferentes tipos, niveles y modalidades del Sistema Educativo Nacional.</t>
  </si>
  <si>
    <t>Programas de Tutorías</t>
  </si>
  <si>
    <t>Número de programas de tutorías que tiene la institución</t>
  </si>
  <si>
    <r>
      <rPr>
        <b/>
        <sz val="10"/>
        <color indexed="8"/>
        <rFont val="Arial"/>
        <family val="2"/>
      </rPr>
      <t xml:space="preserve">CALENDARIZACIÓN Y SEGUIMIENTO DE LAS PRINCIPALES ACTIVIDADES  </t>
    </r>
    <r>
      <rPr>
        <b/>
        <sz val="12"/>
        <color indexed="8"/>
        <rFont val="Arial"/>
        <family val="2"/>
      </rPr>
      <t>(7)</t>
    </r>
  </si>
  <si>
    <t>ACTIVIDADES</t>
  </si>
  <si>
    <t>META  ANUAL</t>
  </si>
  <si>
    <t>CALENDARIO 2021                                                                     CUATRIMESTRAL</t>
  </si>
  <si>
    <t>JUSTIFICACIÓN DE LAS DESVIACIONES POSITIVAS O NEGATIVAS (8)</t>
  </si>
  <si>
    <t>ÁREA
EJECUTORA (9)</t>
  </si>
  <si>
    <t>PROG</t>
  </si>
  <si>
    <t>ALC</t>
  </si>
  <si>
    <t>#</t>
  </si>
  <si>
    <t>%</t>
  </si>
  <si>
    <t>Reporte de seguimiento a recomendaciones por parte de organismos acreditadores a la institución.</t>
  </si>
  <si>
    <t>Reporte realizado</t>
  </si>
  <si>
    <t>Dirección de Planeación y Evaluación / Coordinación de Calidad</t>
  </si>
  <si>
    <t>Eficacia</t>
  </si>
  <si>
    <t>Recomendaciones atendidas correspondientes a la categoría de Estudiantes e Infraestructura realizadas por parte de los organismos acreditadores</t>
  </si>
  <si>
    <t>Acciones realizadas</t>
  </si>
  <si>
    <t>Las causas principales por las que no se alcanzó la meta son las siguientes: a)Falta de recursos económicos para generación de plazas, b)Las limitaciones de asistencia física a la universidad limitó que se pudieran fortalecer los equipos representativos de la institución, entre otras.</t>
  </si>
  <si>
    <t>Equidad de Género</t>
  </si>
  <si>
    <r>
      <rPr>
        <b/>
        <sz val="11"/>
        <color indexed="8"/>
        <rFont val="Arial"/>
        <family val="2"/>
      </rPr>
      <t xml:space="preserve">DESCRIPCIÓN DEL ALCANCE DEL INDICADOR Y EFECTO SOCIOECONOMICO    </t>
    </r>
    <r>
      <rPr>
        <b/>
        <sz val="12"/>
        <color indexed="8"/>
        <rFont val="Arial"/>
        <family val="2"/>
      </rPr>
      <t>(10)</t>
    </r>
  </si>
  <si>
    <t>M. en C. José Carlos Arredondo Velázquez</t>
  </si>
  <si>
    <t>Rector</t>
  </si>
  <si>
    <r>
      <rPr>
        <b/>
        <sz val="10"/>
        <color indexed="8"/>
        <rFont val="Arial"/>
        <family val="2"/>
      </rPr>
      <t xml:space="preserve">DENOMINACIÓN DEL PROCESO:
</t>
    </r>
    <r>
      <rPr>
        <b/>
        <i/>
        <u val="single"/>
        <sz val="10"/>
        <color indexed="10"/>
        <rFont val="Arial"/>
        <family val="2"/>
      </rPr>
      <t>ACADÉMICO</t>
    </r>
  </si>
  <si>
    <t xml:space="preserve">TIPO DE PROCESO (3)                </t>
  </si>
  <si>
    <t>ÁREA RESPONSABLE( 4 )</t>
  </si>
  <si>
    <r>
      <rPr>
        <b/>
        <sz val="10"/>
        <color indexed="8"/>
        <rFont val="Arial"/>
        <family val="2"/>
      </rPr>
      <t>CALENDARIZACIÓN Y SEGUIMIENTO DE LAS PRINCIPALES ACTIVIDADES  (7</t>
    </r>
    <r>
      <rPr>
        <b/>
        <sz val="12"/>
        <color indexed="8"/>
        <rFont val="Arial"/>
        <family val="2"/>
      </rPr>
      <t>)</t>
    </r>
  </si>
  <si>
    <t>CALENDARIO 2021                                      CUATRIMESTRAL</t>
  </si>
  <si>
    <t>Implementar programa cuatrimestre cero para aspirantes a ingresar a la institución</t>
  </si>
  <si>
    <t>Programa (#)</t>
  </si>
  <si>
    <t>Se realizó en el periodo marzo a mayo 2021.</t>
  </si>
  <si>
    <t>Registro de programa de servicio social para aplicación de encuestas dirigidas al egresado</t>
  </si>
  <si>
    <t>Con motivo de la pandemia se canceló el programa de Servicio Social ya que los alumnos realizaban las llamadas telefónicas desde la universidad.</t>
  </si>
  <si>
    <t>Departamento de Desempeño de Egresados</t>
  </si>
  <si>
    <t>Medir a través de una encuesta el grado de satisfacción de empleadores con el desempeño de egresados</t>
  </si>
  <si>
    <t>Encuesta</t>
  </si>
  <si>
    <t>El 100% de los jefes de egresados encuestados se encuentran satisfechos y muy satisfechos.</t>
  </si>
  <si>
    <t>Medir a través de una encuesta el grado de satisfacción de egresados con la formación recibida</t>
  </si>
  <si>
    <r>
      <rPr>
        <b/>
        <sz val="11"/>
        <color indexed="8"/>
        <rFont val="Arial"/>
        <family val="2"/>
      </rPr>
      <t xml:space="preserve">DESCRIPCIÓN DEL ALCANCE DEL INDICADOR Y EFECTO SOCIOECONOMICO    </t>
    </r>
    <r>
      <rPr>
        <b/>
        <sz val="12"/>
        <color indexed="8"/>
        <rFont val="Arial"/>
        <family val="2"/>
      </rPr>
      <t>(10)</t>
    </r>
  </si>
  <si>
    <r>
      <rPr>
        <b/>
        <sz val="10"/>
        <color indexed="8"/>
        <rFont val="Arial"/>
        <family val="2"/>
      </rPr>
      <t xml:space="preserve">DENOMINACIÓN DEL PROCESO:
</t>
    </r>
    <r>
      <rPr>
        <b/>
        <i/>
        <u val="single"/>
        <sz val="10"/>
        <color indexed="10"/>
        <rFont val="Arial"/>
        <family val="2"/>
      </rPr>
      <t xml:space="preserve">ACADÉMICO  </t>
    </r>
  </si>
  <si>
    <t>NUM. DE PRCESO</t>
  </si>
  <si>
    <t xml:space="preserve">TIPO DE PROCESO (3)               </t>
  </si>
  <si>
    <r>
      <rPr>
        <b/>
        <sz val="10"/>
        <color indexed="8"/>
        <rFont val="Arial"/>
        <family val="2"/>
      </rPr>
      <t xml:space="preserve">CALENDARIZACIÓN Y SEGUIMIENTO DE LAS PRINCIPALES ACTIVIDADES  </t>
    </r>
    <r>
      <rPr>
        <b/>
        <sz val="12"/>
        <color indexed="8"/>
        <rFont val="Arial"/>
        <family val="2"/>
      </rPr>
      <t>(7)</t>
    </r>
  </si>
  <si>
    <t>CALENDARIO 2021                                    CUATRIMESTRAL</t>
  </si>
  <si>
    <t>Identificar el grado de aprovechamiento final de Técnico Superior Universitario en la institución</t>
  </si>
  <si>
    <t>Calificaciones</t>
  </si>
  <si>
    <t>Meta alineada a POA Estatal</t>
  </si>
  <si>
    <t>Identificar el grado de aprovechamiento final de Ingeniería en la Institución</t>
  </si>
  <si>
    <t>Títulos registrados en la Dirección General de Profesiones</t>
  </si>
  <si>
    <t>Expedición de documento</t>
  </si>
  <si>
    <t>Subdirección de Servicios Escolares</t>
  </si>
  <si>
    <r>
      <rPr>
        <b/>
        <sz val="11"/>
        <color indexed="8"/>
        <rFont val="Arial"/>
        <family val="2"/>
      </rPr>
      <t xml:space="preserve">DESCRIPCIÓN DEL ALCANCE DEL INDICADOR Y EFECTO SOCIOECONOMICO    </t>
    </r>
    <r>
      <rPr>
        <b/>
        <sz val="12"/>
        <color indexed="8"/>
        <rFont val="Arial"/>
        <family val="2"/>
      </rPr>
      <t>(10)</t>
    </r>
  </si>
  <si>
    <r>
      <rPr>
        <b/>
        <sz val="10"/>
        <color indexed="8"/>
        <rFont val="Arial"/>
        <family val="2"/>
      </rPr>
      <t xml:space="preserve">DENOMINACIÓN DEL PROCESO:
</t>
    </r>
    <r>
      <rPr>
        <b/>
        <i/>
        <u val="single"/>
        <sz val="10"/>
        <color indexed="10"/>
        <rFont val="Arial"/>
        <family val="2"/>
      </rPr>
      <t xml:space="preserve">ACADÉMICO  </t>
    </r>
  </si>
  <si>
    <t xml:space="preserve">TIPO DE PROCESO (3)              </t>
  </si>
  <si>
    <r>
      <rPr>
        <b/>
        <sz val="10"/>
        <color indexed="8"/>
        <rFont val="Arial"/>
        <family val="2"/>
      </rPr>
      <t xml:space="preserve">CALENDARIZACIÓN Y SEGUIMIENTO DE LAS PRINCIPALES ACTIVIDADES  </t>
    </r>
    <r>
      <rPr>
        <b/>
        <sz val="12"/>
        <color indexed="8"/>
        <rFont val="Arial"/>
        <family val="2"/>
      </rPr>
      <t>(7)</t>
    </r>
  </si>
  <si>
    <t>Porcentaje de Desempeño docente de los Profesores de la Universidad Tecnológica de Querétaro. Esta actividad se realiza al 100% cada cuatrimestre y corresponde al nivel de satisfacción cuatrimestral</t>
  </si>
  <si>
    <t>Subdirección de Desarrollo Académico</t>
  </si>
  <si>
    <t>Realizar diagnóstico de aprovechamiento escolar de TSU en la UTEQ</t>
  </si>
  <si>
    <t>Diagnóstico (#)</t>
  </si>
  <si>
    <t>Realizar diagnóstico de aprovechamiento escolar de Ingeniería en la UTEQ</t>
  </si>
  <si>
    <r>
      <rPr>
        <b/>
        <sz val="11"/>
        <color indexed="8"/>
        <rFont val="Arial"/>
        <family val="2"/>
      </rPr>
      <t xml:space="preserve">DESCRIPCIÓN DEL ALCANCE DEL INDICADOR Y EFECTO SOCIOECONOMICO    </t>
    </r>
    <r>
      <rPr>
        <b/>
        <sz val="12"/>
        <color indexed="8"/>
        <rFont val="Arial"/>
        <family val="2"/>
      </rPr>
      <t>(10)</t>
    </r>
  </si>
  <si>
    <t>M. en C. José Carlos arredondo Velázquez</t>
  </si>
  <si>
    <r>
      <rPr>
        <b/>
        <sz val="10"/>
        <color indexed="8"/>
        <rFont val="Arial"/>
        <family val="2"/>
      </rPr>
      <t xml:space="preserve">DENOMINACIÓN DEL PROCESO:
</t>
    </r>
    <r>
      <rPr>
        <b/>
        <sz val="10"/>
        <color indexed="10"/>
        <rFont val="Arial"/>
        <family val="2"/>
      </rPr>
      <t>VINCULACIÓN</t>
    </r>
  </si>
  <si>
    <t>Vinculación</t>
  </si>
  <si>
    <t>Número de empresas generadas anualmente, derivadas de los proyectos incubados en la Universidad sin importar cuántos se hayan incubado en total</t>
  </si>
  <si>
    <t>Número total de empresas generadas anualmente, sin importar cuántos proyectos se hayan incubado en total</t>
  </si>
  <si>
    <t>Empresas</t>
  </si>
  <si>
    <t>Secretaría de Vinculación</t>
  </si>
  <si>
    <t>Alumnos</t>
  </si>
  <si>
    <t>Porcentaje de colocación de los egresados en su área de competencia</t>
  </si>
  <si>
    <t xml:space="preserve">(Número de egresados que tienen trabajo en su área de competencia / número de egresados que tienen empleo) *100 </t>
  </si>
  <si>
    <t>Número de estudiantes inscritos en programas de intercambio o movilidad  en instituciones extranjeras</t>
  </si>
  <si>
    <t>1.- Garantizar el derecho a la población en México a una educación equitativa, inclusiva, intercultural e integral, que tenga como eje principal el interés superior de las niñas, niños, adolescentes y jóvenes.</t>
  </si>
  <si>
    <t>Número de programas de lengua extranjera que se imparten en la institución</t>
  </si>
  <si>
    <t>Programas</t>
  </si>
  <si>
    <t xml:space="preserve">Análisis de los ingresos por servicios de Vinculación en el año.                </t>
  </si>
  <si>
    <t>Análisis (#)</t>
  </si>
  <si>
    <t>Se realizó la revisón de los meses de septiembre, octubre, noviembre y diciembre 2021.</t>
  </si>
  <si>
    <t>Aplicación de encuesta a los clientes que calificaron como satisfactorios los Servicios Tecnológicos y de Educación Contínua que les brindó la Universidad Tecnológica de Querétaro.                                                    Esta Actividad se realiza al 100% cada cuatrimestre.</t>
  </si>
  <si>
    <t>Encuesta satisfactoria</t>
  </si>
  <si>
    <t>Se cuenta con un acumulado de 190 cursos de enero a diciembre , brindando servicios a Kelloggs, Instituto Queretano de la Mujer, Nexteer, entre otros.  En cuanto al IQM se brindaron cursos de electricidad, plomeria, carpintería , pastelería ,entre otros paraque las mujeres puedan insertarse a la vida laboral a través de un empleo. Se hace ajuste en el mes de diciembre y se reportan los cursos que no se habían incluido. En idiomas de 719 usuarios encuestados, que corresponden a  60 grupos , 58 grupos  contestaron como satisfactorios los servicios</t>
  </si>
  <si>
    <t>Presentaciones artísticas y culturales</t>
  </si>
  <si>
    <t>Número de presentaciones anuales de danza, múscia, teatro, festivales, entre otros</t>
  </si>
  <si>
    <t>Presentaciones</t>
  </si>
  <si>
    <t>Colocar egresados en un empleo a través de la bolsa de trabajo</t>
  </si>
  <si>
    <t>Egresados Contratados (#)</t>
  </si>
  <si>
    <t>La información registrada es con corte al 06 de diciembre de 2021.</t>
  </si>
  <si>
    <t>Alumnos que participan en actividades culturales y artísticas</t>
  </si>
  <si>
    <t>Número de alumnos que participan en actividades culturales y artísticas/ total de alumnos*100</t>
  </si>
  <si>
    <t>Torneos deportivos</t>
  </si>
  <si>
    <t>Número de torneos deportivos anuales internos y externos en los que participará la institución</t>
  </si>
  <si>
    <t>Torneos</t>
  </si>
  <si>
    <t>Participantes en torneos deportivos</t>
  </si>
  <si>
    <t>Número de alumnos que participarán en los torneos internos y externos en los que participará la institución/ total de alumnos *100</t>
  </si>
  <si>
    <r>
      <rPr>
        <b/>
        <sz val="10"/>
        <color indexed="8"/>
        <rFont val="Arial"/>
        <family val="2"/>
      </rPr>
      <t xml:space="preserve">DENOMINACIÓN DEL PROCESO:
</t>
    </r>
    <r>
      <rPr>
        <b/>
        <sz val="10"/>
        <color indexed="10"/>
        <rFont val="Arial"/>
        <family val="2"/>
      </rPr>
      <t>VINCULACIÓN</t>
    </r>
    <r>
      <rPr>
        <b/>
        <i/>
        <u val="single"/>
        <sz val="10"/>
        <color indexed="10"/>
        <rFont val="Arial"/>
        <family val="2"/>
      </rPr>
      <t xml:space="preserve"> </t>
    </r>
  </si>
  <si>
    <t>Dirección de Integración y Extensión Universitaria</t>
  </si>
  <si>
    <t>2.-Garantizar el derecho de la población en México a una educación de excelencia, pertinente y relevante, en los diferenes tipos, niveles y modalidades del Sistema Educativo Nacional.</t>
  </si>
  <si>
    <t>CALENDARIO 2021                                                                   CUATRIMESTRAL</t>
  </si>
  <si>
    <t>Participar en convocatorias de movilidad</t>
  </si>
  <si>
    <t>Convocatorias (#)</t>
  </si>
  <si>
    <t>Se cuenta con un acumulado anual de 22 convocatorias en las que se participó.</t>
  </si>
  <si>
    <t>Realizar reuniones de difusión de Convocatorias de movilidad a alumnos</t>
  </si>
  <si>
    <t>Reuniones (#)</t>
  </si>
  <si>
    <t>Se reportan en tercer cuatrimestre las 3 difusiones de convocatorias de movilidad.</t>
  </si>
  <si>
    <t>1.- Garantizar el derecho de la población en México a una educación equitativa, inclusiva, intercultural, e integral que tenga como eje principal el interés superior de las niñas, niños, adolescentes y jóvenes.</t>
  </si>
  <si>
    <t>Implementar talleres de actividades artísticas y culturales. Esta actividad se realiza al 100% cada cuatrimestre</t>
  </si>
  <si>
    <t>Talleres (#)</t>
  </si>
  <si>
    <t>El Departamento de Actividades Culturales cuenta con un total de 16 de actividades, siendo las siguientes:- Escritura Creativa- Iniciación Musical, - Instrumento Musical, - Computación Musical, - Danzas Urbanas, - Historia del Arte, - Rondalla, - Guitarra Clásica, - Canto, - Teatro, - Danza Folklórica, - Pintura y Dibujo, - Ritmos Latinos  - Oratoria, - Danzas del Vientre y - Danzas Polinesias.</t>
  </si>
  <si>
    <t>Departamento de Actividades Culturales</t>
  </si>
  <si>
    <t>5.- Garantizar el derecho a la cultura física y a la práctica del deporte en la población en México, con énfasis en la integración de las comunidades escolares, la inclusión social y la promoción de estilos de vida saludables.}</t>
  </si>
  <si>
    <t>CALENDARIO 2021                                                                               CUATRIMESTRAL</t>
  </si>
  <si>
    <t>Conformar equipos deportivos de la Universidad</t>
  </si>
  <si>
    <t>Equipos (#)</t>
  </si>
  <si>
    <t>Las 11 disciplinas deportivas que realizaron actividades de manera híbrida asistiendo 2 veces a la semana a la universidad de manera voluntaria y dos veces en forma híbrida. Las disciplinas son las siguientes: Atletismo, ajedrez, TKD, Judo, Futbol Soccer varonil, futbol 7 y rápido varonil, futbol femenil, voley bol femenil y varonil, basquet bol varonil y femenil y acondicionamiento físico. Por cuestión de cumplimiento de protocolos sanitarios no se impartió beisbol.</t>
  </si>
  <si>
    <t>Departamento de Actividades Deportivas</t>
  </si>
  <si>
    <t>Promover el calendario de las actividades deportivas dentro de la Comunidad Universitaria</t>
  </si>
  <si>
    <t>Promoción</t>
  </si>
  <si>
    <t xml:space="preserve">Se realizó la promoción para cada una de las disciplinas deportivas por medio de las redes de comunicación de la universidad, de igual forma se brindó información a los jefes de grupo con los datos de cada uno de los profesores (correo y teléfono personal) así como el calendar . </t>
  </si>
  <si>
    <r>
      <rPr>
        <b/>
        <sz val="10"/>
        <color indexed="8"/>
        <rFont val="Arial"/>
        <family val="2"/>
      </rPr>
      <t xml:space="preserve">DENOMINACIÓN DEL PROCESO:
</t>
    </r>
    <r>
      <rPr>
        <b/>
        <sz val="10"/>
        <color indexed="10"/>
        <rFont val="Arial"/>
        <family val="2"/>
      </rPr>
      <t>GESTIÓN</t>
    </r>
  </si>
  <si>
    <t>Cobertura en red inalámbrica y conexión a internet</t>
  </si>
  <si>
    <t>Porcentaje de cobertura en red inalámbrica y conexión a internet en la institución</t>
  </si>
  <si>
    <t>Cobertura de red inalámbrica e internet</t>
  </si>
  <si>
    <t>Dirección de Tecnologías de la Información</t>
  </si>
  <si>
    <t>4.- Generar entornos favorables para el proceso de enseñanza aprendizaje en los diferentes tipos, niveles y modalidades del Sistema Educativo Nacional.</t>
  </si>
  <si>
    <t>Adquirir puntos de acceso para red inhalámbrica</t>
  </si>
  <si>
    <t>Puntos de acceso (#)</t>
  </si>
  <si>
    <t>No hay suficiencia presupuestal para atender la compra de los puntos de acceso.</t>
  </si>
  <si>
    <t>Departamento de Telecomunicaciones y Soporte Técnico</t>
  </si>
  <si>
    <r>
      <rPr>
        <b/>
        <sz val="10"/>
        <color indexed="8"/>
        <rFont val="Arial"/>
        <family val="2"/>
      </rPr>
      <t xml:space="preserve">DENOMINACIÓN DEL PROCESO:
</t>
    </r>
    <r>
      <rPr>
        <b/>
        <sz val="10"/>
        <color indexed="10"/>
        <rFont val="Arial"/>
        <family val="2"/>
      </rPr>
      <t>EQUIDAD + GRUPOS VULNERABLES</t>
    </r>
  </si>
  <si>
    <t>Número de alumnos de origen indígena atendidos en la institución</t>
  </si>
  <si>
    <t>(Número de alumnos de origen indígena en el año t/número total de alumnos en el año t)*100</t>
  </si>
  <si>
    <t>Porcentaje de alumnos de origen indígena becados</t>
  </si>
  <si>
    <t>(Número de alumnos de origen indígena becados/ número de alumnos)*100</t>
  </si>
  <si>
    <t>Área ejecutora ( 4 )</t>
  </si>
  <si>
    <t>Número de alumnos atendidos  con algun tipo de dicapacidad</t>
  </si>
  <si>
    <t>(Número de alumnos con algun tipo de  discapacidad en el año t/número total de estudiantes en el año t)*100</t>
  </si>
  <si>
    <t>FORMULA</t>
  </si>
  <si>
    <t>Indicador: Porcentaje de estudiantes mujeres becadas</t>
  </si>
  <si>
    <t>Indicador: Porcentaje de estudiantes mujeres atendidas en la institución</t>
  </si>
  <si>
    <t>(Número de estudiantes mujeres atendidas en la institución/ número total de estudiantes en la institución)*100</t>
  </si>
  <si>
    <t>Mujeres atendidas</t>
  </si>
  <si>
    <t>(Número de estudiantes mujeres becadas/ número total de estudiantes mujeres en la institución)*100</t>
  </si>
  <si>
    <t>Mujeres becadas</t>
  </si>
  <si>
    <r>
      <rPr>
        <b/>
        <sz val="10"/>
        <color indexed="8"/>
        <rFont val="Arial"/>
        <family val="2"/>
      </rPr>
      <t>OBJETIVO AL QUE ATIENDE DE ACUERDO AL PSE 2020-2024    (</t>
    </r>
    <r>
      <rPr>
        <b/>
        <sz val="14"/>
        <color indexed="8"/>
        <rFont val="Arial"/>
        <family val="2"/>
      </rPr>
      <t>6)</t>
    </r>
  </si>
  <si>
    <t>1.- Garantizar el derecho de la población en México a una educación equitativa, inclusiva, intercultural e integral, que tenga como eje principal el interés superior de las niñas, niños, adolescentes y jóvenes.</t>
  </si>
  <si>
    <t>CALENDARIO 2021                                 CUATRIMESTRAL</t>
  </si>
  <si>
    <t>AREA
EJECUTORA (9)</t>
  </si>
  <si>
    <t>Implementar programas de becas para mujeres</t>
  </si>
  <si>
    <t>Programas de becas (#)</t>
  </si>
  <si>
    <t>Se postula a 5 candidatas mediante el programa de becas "Apoyo a madres mexicanas jefas de familia para fortalecer su desarrollo profesional</t>
  </si>
  <si>
    <t>Departamento de Vinculación Estudiantil</t>
  </si>
  <si>
    <t>Llevar a cabo actividades para captación de mujeres en el Programa de Captación de Alumnos</t>
  </si>
  <si>
    <t>Actividades (#)</t>
  </si>
  <si>
    <t>Dentro del programa de captación de alumnos se atiende de manera igualitaria la difusión para hombres y mujeres.</t>
  </si>
  <si>
    <t>ÁREA EJECUTORA( 4 )</t>
  </si>
  <si>
    <t>Otorgar becas a alumnos con alguna discapacidad</t>
  </si>
  <si>
    <t>Becas</t>
  </si>
  <si>
    <t>De una totalidad de 3 alumnos con discapacidad, 1 obtuvo beca.</t>
  </si>
  <si>
    <t>Organizar difusiones de becas  a alumnos con alguna discapacidad</t>
  </si>
  <si>
    <t>Mediante las convocatorias de Becas Externas para iniciar titulación, por haber concluido titulación y para apoyo a la manutención 2021-11 se prioriza la atención de los grupos indígenes y de personas con capacidades diferentes.</t>
  </si>
  <si>
    <t>CALENDARIO 2021                                                                        CUATRIMESTRAL</t>
  </si>
  <si>
    <t>Organizar actividades para Captación de estudiantes de origen indígena en el programa de Captación de Alumnos</t>
  </si>
  <si>
    <t>Se realizó difusión con los planteles de Amealco y Tolimán de IEMS que tienen población de origen indígena, con instituciones como COBAQ y Conalep.</t>
  </si>
  <si>
    <t>Organizar reuniones de difusión de becas  a alumnos de origen indígena</t>
  </si>
  <si>
    <t xml:space="preserve">Se realizan acciones de seguimiento académico con los profesores que no logran resultado satisfactorio, así como la actualización continua.         </t>
  </si>
  <si>
    <t>CALENDARIO 2021                                                                           CUATRIMESTRAL</t>
  </si>
  <si>
    <t>CALENDARIO 2021                                                                                CUATRIMESTRAL</t>
  </si>
  <si>
    <t>CALENDARIO 2021                                                                                 CUATRIMESTRAL</t>
  </si>
  <si>
    <t>Se realizó diagnóstico, las materias con mayor reprobación son:  Integración de capital humano, Sueldos y salarios I, Administración de organizaciones, Contabilidad básicas, Sistemas eléctricos, Cálculo diferencial, Álgebra lineal , Instrumentación Industrial, y Análisis de Circuitos Eléctricos; entre otros.</t>
  </si>
  <si>
    <t>Se realizó diagnóstico, las materias con mayor reprobación son: Instrumentación virtual, Tópicos de diseño mecánico, Estadística aplicada a la Ingeniería y Dispositivos digitales programables entre otros.</t>
  </si>
  <si>
    <t>Se reportó en el segundo cuatrimestre.</t>
  </si>
  <si>
    <t>Promedio de registros ante la DGP:  17 ING, 38 TSU, 18 ING, 13 TSU FLEX, 39TSU, 19 ING, 40 TSU, 14 TSU FLEX, 20 ING,41 TSU.</t>
  </si>
  <si>
    <t>UNIVERSIDAD TECNOLOGICA DE QUERETARO</t>
  </si>
  <si>
    <t>Cuenta Pública</t>
  </si>
  <si>
    <t>Ejercicio 2021</t>
  </si>
  <si>
    <t>INDICADORES DE RESULTADOS</t>
  </si>
  <si>
    <t>Del 1 de enero al 31 de diciembre de 2021</t>
  </si>
  <si>
    <t>(Pesos)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</si>
</sst>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91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i/>
      <u val="single"/>
      <sz val="8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sz val="8"/>
      <color indexed="8"/>
      <name val="Arial"/>
      <family val="2"/>
    </font>
    <font>
      <b/>
      <i/>
      <u val="single"/>
      <sz val="10"/>
      <color indexed="57"/>
      <name val="Arial"/>
      <family val="2"/>
    </font>
    <font>
      <b/>
      <sz val="14"/>
      <color indexed="10"/>
      <name val="Arial"/>
      <family val="2"/>
    </font>
    <font>
      <b/>
      <i/>
      <sz val="11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i/>
      <u val="single"/>
      <sz val="10"/>
      <color indexed="49"/>
      <name val="Arial"/>
      <family val="2"/>
    </font>
    <font>
      <sz val="11"/>
      <color indexed="8"/>
      <name val="Noto Sans Symbols"/>
      <family val="0"/>
    </font>
    <font>
      <sz val="9"/>
      <color indexed="8"/>
      <name val="Calibri"/>
      <family val="2"/>
    </font>
    <font>
      <b/>
      <sz val="11"/>
      <color indexed="10"/>
      <name val="Arial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u val="single"/>
      <sz val="10"/>
      <color indexed="62"/>
      <name val="Arial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i/>
      <u val="single"/>
      <sz val="8"/>
      <color rgb="FFFF0000"/>
      <name val="Arial"/>
      <family val="2"/>
    </font>
    <font>
      <b/>
      <i/>
      <u val="single"/>
      <sz val="11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i/>
      <u val="single"/>
      <sz val="10"/>
      <color rgb="FF548135"/>
      <name val="Arial"/>
      <family val="2"/>
    </font>
    <font>
      <b/>
      <sz val="14"/>
      <color rgb="FFFF0000"/>
      <name val="Arial"/>
      <family val="2"/>
    </font>
    <font>
      <b/>
      <i/>
      <sz val="11"/>
      <color rgb="FFFF0000"/>
      <name val="Arial"/>
      <family val="2"/>
    </font>
    <font>
      <b/>
      <i/>
      <u val="single"/>
      <sz val="12"/>
      <color rgb="FFFF0000"/>
      <name val="Arial"/>
      <family val="2"/>
    </font>
    <font>
      <b/>
      <i/>
      <u val="single"/>
      <sz val="10"/>
      <color rgb="FF2E75B5"/>
      <name val="Arial"/>
      <family val="2"/>
    </font>
    <font>
      <sz val="11"/>
      <color theme="1"/>
      <name val="Noto Sans Symbols"/>
      <family val="0"/>
    </font>
    <font>
      <sz val="9"/>
      <color theme="1"/>
      <name val="Calibri"/>
      <family val="2"/>
    </font>
    <font>
      <b/>
      <sz val="11"/>
      <color rgb="FFFF0000"/>
      <name val="Arial"/>
      <family val="2"/>
    </font>
    <font>
      <b/>
      <sz val="9"/>
      <color theme="1"/>
      <name val="Calibri"/>
      <family val="2"/>
    </font>
    <font>
      <sz val="10"/>
      <color theme="1"/>
      <name val="Arial"/>
      <family val="2"/>
    </font>
    <font>
      <b/>
      <i/>
      <u val="single"/>
      <sz val="10"/>
      <color theme="8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i/>
      <u val="single"/>
      <sz val="12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 style="double">
        <color rgb="FF000000"/>
      </right>
      <top style="double">
        <color rgb="FF000000"/>
      </top>
      <bottom/>
    </border>
    <border>
      <left/>
      <right/>
      <top style="double">
        <color rgb="FF000000"/>
      </top>
      <bottom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double">
        <color rgb="FF000000"/>
      </right>
      <top style="double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double">
        <color rgb="FF000000"/>
      </right>
      <top style="medium">
        <color rgb="FF000000"/>
      </top>
      <bottom/>
    </border>
    <border>
      <left style="double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double">
        <color rgb="FF000000"/>
      </left>
      <right/>
      <top/>
      <bottom style="double"/>
    </border>
    <border>
      <left/>
      <right/>
      <top/>
      <bottom style="double"/>
    </border>
    <border>
      <left/>
      <right style="double">
        <color rgb="FF000000"/>
      </right>
      <top/>
      <bottom style="double"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double"/>
      <right/>
      <top/>
      <bottom/>
    </border>
    <border>
      <left style="double"/>
      <right/>
      <top style="double">
        <color rgb="FF000000"/>
      </top>
      <bottom/>
    </border>
    <border>
      <left style="double"/>
      <right style="medium">
        <color rgb="FF000000"/>
      </right>
      <top style="medium">
        <color rgb="FF000000"/>
      </top>
      <bottom style="medium">
        <color rgb="FF000000"/>
      </bottom>
    </border>
    <border>
      <left style="double"/>
      <right/>
      <top/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double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double">
        <color rgb="FF000000"/>
      </bottom>
    </border>
    <border>
      <left/>
      <right style="double">
        <color rgb="FF000000"/>
      </right>
      <top/>
      <bottom style="thin">
        <color rgb="FF000000"/>
      </bottom>
    </border>
    <border>
      <left style="thin">
        <color rgb="FF000000"/>
      </left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 style="thin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/>
      <bottom/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/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double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double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double">
        <color rgb="FF000000"/>
      </left>
      <right/>
      <top style="double">
        <color rgb="FF000000"/>
      </top>
      <bottom style="thin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/>
      <right style="double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/>
      <right style="thin">
        <color rgb="FF000000"/>
      </right>
      <top style="double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double">
        <color rgb="FF000000"/>
      </right>
      <top style="thin">
        <color rgb="FF000000"/>
      </top>
      <bottom/>
    </border>
    <border>
      <left/>
      <right style="thin">
        <color rgb="FF000000"/>
      </right>
      <top style="double">
        <color rgb="FF000000"/>
      </top>
      <bottom/>
    </border>
    <border>
      <left style="double">
        <color rgb="FF000000"/>
      </left>
      <right/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double">
        <color rgb="FF000000"/>
      </left>
      <right/>
      <top style="thin">
        <color rgb="FF000000"/>
      </top>
      <bottom style="medium">
        <color rgb="FF000000"/>
      </bottom>
    </border>
    <border>
      <left style="double">
        <color rgb="FF000000"/>
      </left>
      <right style="double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double">
        <color rgb="FF000000"/>
      </bottom>
    </border>
    <border>
      <left/>
      <right style="medium">
        <color rgb="FF000000"/>
      </right>
      <top style="thin">
        <color rgb="FF000000"/>
      </top>
      <bottom style="double">
        <color rgb="FF000000"/>
      </bottom>
    </border>
    <border>
      <left/>
      <right style="medium">
        <color rgb="FF000000"/>
      </right>
      <top style="double">
        <color rgb="FF000000"/>
      </top>
      <bottom style="thin">
        <color rgb="FF000000"/>
      </bottom>
    </border>
    <border>
      <left style="medium">
        <color rgb="FF000000"/>
      </left>
      <right/>
      <top style="double">
        <color rgb="FF000000"/>
      </top>
      <bottom/>
    </border>
    <border>
      <left/>
      <right style="medium">
        <color rgb="FF000000"/>
      </right>
      <top style="double">
        <color rgb="FF000000"/>
      </top>
      <bottom/>
    </border>
    <border>
      <left style="medium">
        <color rgb="FF000000"/>
      </left>
      <right style="double">
        <color rgb="FF000000"/>
      </right>
      <top/>
      <bottom/>
    </border>
    <border>
      <left style="medium">
        <color rgb="FF000000"/>
      </left>
      <right style="double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double">
        <color rgb="FF000000"/>
      </bottom>
    </border>
    <border>
      <left/>
      <right style="medium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right/>
      <top/>
      <bottom style="double">
        <color rgb="FF000000"/>
      </bottom>
    </border>
    <border>
      <left style="medium">
        <color rgb="FF000000"/>
      </left>
      <right/>
      <top style="double">
        <color rgb="FF000000"/>
      </top>
      <bottom style="double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double">
        <color rgb="FF000000"/>
      </left>
      <right/>
      <top style="medium">
        <color rgb="FF000000"/>
      </top>
      <bottom/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double">
        <color rgb="FF000000"/>
      </left>
      <right style="thin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/>
    </border>
    <border>
      <left style="thin">
        <color rgb="FF000000"/>
      </left>
      <right style="double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 style="double">
        <color rgb="FF000000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>
        <color rgb="FF000000"/>
      </right>
      <top style="double"/>
      <bottom/>
    </border>
    <border>
      <left style="double"/>
      <right/>
      <top/>
      <bottom style="thin">
        <color rgb="FF000000"/>
      </bottom>
    </border>
    <border>
      <left style="double"/>
      <right/>
      <top style="thin">
        <color rgb="FF000000"/>
      </top>
      <bottom/>
    </border>
    <border>
      <left style="double"/>
      <right/>
      <top style="thin">
        <color rgb="FF000000"/>
      </top>
      <bottom style="thin">
        <color rgb="FF000000"/>
      </bottom>
    </border>
    <border>
      <left style="double"/>
      <right/>
      <top style="double">
        <color rgb="FF000000"/>
      </top>
      <bottom style="double">
        <color rgb="FF000000"/>
      </bottom>
    </border>
    <border>
      <left style="double"/>
      <right style="thin">
        <color rgb="FF000000"/>
      </right>
      <top style="thin">
        <color rgb="FF000000"/>
      </top>
      <bottom/>
    </border>
    <border>
      <left style="double"/>
      <right style="thin">
        <color rgb="FF000000"/>
      </right>
      <top/>
      <bottom/>
    </border>
    <border>
      <left style="double"/>
      <right style="thin">
        <color rgb="FF000000"/>
      </right>
      <top/>
      <bottom style="thin">
        <color rgb="FF000000"/>
      </bottom>
    </border>
    <border>
      <left style="double"/>
      <right/>
      <top style="medium">
        <color rgb="FF000000"/>
      </top>
      <bottom style="medium">
        <color rgb="FF000000"/>
      </bottom>
    </border>
    <border>
      <left style="double"/>
      <right/>
      <top style="thin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46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67" fillId="0" borderId="10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7" fillId="0" borderId="11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68" fillId="0" borderId="1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wrapText="1"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 horizontal="center" wrapText="1"/>
    </xf>
    <xf numFmtId="0" fontId="49" fillId="0" borderId="17" xfId="0" applyFont="1" applyBorder="1" applyAlignment="1">
      <alignment/>
    </xf>
    <xf numFmtId="0" fontId="69" fillId="0" borderId="10" xfId="0" applyFont="1" applyBorder="1" applyAlignment="1">
      <alignment horizontal="center" wrapText="1"/>
    </xf>
    <xf numFmtId="0" fontId="69" fillId="0" borderId="0" xfId="0" applyFont="1" applyAlignment="1">
      <alignment horizontal="center" wrapText="1"/>
    </xf>
    <xf numFmtId="0" fontId="69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70" fillId="0" borderId="10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6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/>
    </xf>
    <xf numFmtId="0" fontId="62" fillId="0" borderId="22" xfId="0" applyFont="1" applyBorder="1" applyAlignment="1">
      <alignment/>
    </xf>
    <xf numFmtId="0" fontId="49" fillId="0" borderId="21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6" xfId="0" applyFont="1" applyBorder="1" applyAlignment="1">
      <alignment wrapText="1"/>
    </xf>
    <xf numFmtId="0" fontId="71" fillId="0" borderId="23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 wrapText="1"/>
    </xf>
    <xf numFmtId="0" fontId="49" fillId="0" borderId="24" xfId="0" applyFont="1" applyBorder="1" applyAlignment="1">
      <alignment/>
    </xf>
    <xf numFmtId="0" fontId="49" fillId="0" borderId="25" xfId="0" applyFont="1" applyBorder="1" applyAlignment="1">
      <alignment/>
    </xf>
    <xf numFmtId="0" fontId="49" fillId="0" borderId="26" xfId="0" applyFont="1" applyBorder="1" applyAlignment="1">
      <alignment/>
    </xf>
    <xf numFmtId="0" fontId="71" fillId="0" borderId="12" xfId="0" applyFont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68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69" fillId="0" borderId="27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67" fillId="0" borderId="0" xfId="0" applyFont="1" applyAlignment="1">
      <alignment horizontal="center" wrapText="1"/>
    </xf>
    <xf numFmtId="0" fontId="67" fillId="0" borderId="0" xfId="0" applyFont="1" applyAlignment="1">
      <alignment/>
    </xf>
    <xf numFmtId="0" fontId="71" fillId="0" borderId="31" xfId="0" applyFont="1" applyBorder="1" applyAlignment="1">
      <alignment horizontal="center" vertical="center" wrapText="1"/>
    </xf>
    <xf numFmtId="0" fontId="71" fillId="0" borderId="32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49" fillId="0" borderId="33" xfId="0" applyFont="1" applyBorder="1" applyAlignment="1">
      <alignment horizontal="center" wrapText="1"/>
    </xf>
    <xf numFmtId="0" fontId="7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top" wrapText="1"/>
    </xf>
    <xf numFmtId="0" fontId="79" fillId="0" borderId="0" xfId="0" applyFont="1" applyAlignment="1">
      <alignment horizontal="center" vertical="top" wrapText="1"/>
    </xf>
    <xf numFmtId="0" fontId="67" fillId="0" borderId="0" xfId="0" applyFont="1" applyAlignment="1">
      <alignment horizontal="center" vertical="top" wrapText="1"/>
    </xf>
    <xf numFmtId="0" fontId="69" fillId="0" borderId="34" xfId="0" applyFont="1" applyBorder="1" applyAlignment="1">
      <alignment horizontal="center" wrapText="1"/>
    </xf>
    <xf numFmtId="0" fontId="80" fillId="0" borderId="0" xfId="0" applyFont="1" applyAlignment="1">
      <alignment horizontal="center" vertical="top" wrapText="1"/>
    </xf>
    <xf numFmtId="0" fontId="49" fillId="0" borderId="0" xfId="0" applyFont="1" applyBorder="1" applyAlignment="1">
      <alignment/>
    </xf>
    <xf numFmtId="0" fontId="49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16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1" fillId="0" borderId="0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/>
    </xf>
    <xf numFmtId="2" fontId="49" fillId="0" borderId="16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4" fontId="49" fillId="0" borderId="16" xfId="0" applyNumberFormat="1" applyFont="1" applyFill="1" applyBorder="1" applyAlignment="1">
      <alignment horizontal="center" vertical="center" wrapText="1"/>
    </xf>
    <xf numFmtId="2" fontId="49" fillId="0" borderId="16" xfId="0" applyNumberFormat="1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justify" vertical="center" wrapText="1"/>
    </xf>
    <xf numFmtId="0" fontId="49" fillId="0" borderId="16" xfId="0" applyFont="1" applyFill="1" applyBorder="1" applyAlignment="1">
      <alignment horizontal="justify" vertical="center"/>
    </xf>
    <xf numFmtId="0" fontId="49" fillId="0" borderId="16" xfId="0" applyFont="1" applyFill="1" applyBorder="1" applyAlignment="1">
      <alignment horizontal="justify" vertical="center"/>
    </xf>
    <xf numFmtId="0" fontId="82" fillId="0" borderId="16" xfId="0" applyFont="1" applyFill="1" applyBorder="1" applyAlignment="1">
      <alignment horizontal="center" vertical="center" wrapText="1"/>
    </xf>
    <xf numFmtId="0" fontId="82" fillId="0" borderId="16" xfId="0" applyFont="1" applyFill="1" applyBorder="1" applyAlignment="1">
      <alignment horizontal="left" vertical="center" wrapText="1"/>
    </xf>
    <xf numFmtId="2" fontId="82" fillId="0" borderId="16" xfId="0" applyNumberFormat="1" applyFont="1" applyFill="1" applyBorder="1" applyAlignment="1">
      <alignment horizontal="left" vertical="center" wrapText="1"/>
    </xf>
    <xf numFmtId="0" fontId="49" fillId="0" borderId="35" xfId="0" applyFont="1" applyFill="1" applyBorder="1" applyAlignment="1">
      <alignment horizontal="justify" vertical="center" wrapText="1"/>
    </xf>
    <xf numFmtId="0" fontId="3" fillId="0" borderId="36" xfId="0" applyFont="1" applyFill="1" applyBorder="1" applyAlignment="1">
      <alignment horizontal="justify"/>
    </xf>
    <xf numFmtId="0" fontId="49" fillId="0" borderId="17" xfId="0" applyFont="1" applyFill="1" applyBorder="1" applyAlignment="1">
      <alignment horizontal="center" vertical="center" wrapText="1"/>
    </xf>
    <xf numFmtId="2" fontId="49" fillId="0" borderId="37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/>
    </xf>
    <xf numFmtId="0" fontId="49" fillId="0" borderId="17" xfId="0" applyFont="1" applyFill="1" applyBorder="1" applyAlignment="1">
      <alignment/>
    </xf>
    <xf numFmtId="4" fontId="49" fillId="0" borderId="17" xfId="0" applyNumberFormat="1" applyFont="1" applyFill="1" applyBorder="1" applyAlignment="1">
      <alignment horizontal="center" vertical="center" wrapText="1"/>
    </xf>
    <xf numFmtId="2" fontId="49" fillId="0" borderId="17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49" fillId="0" borderId="38" xfId="0" applyFont="1" applyBorder="1" applyAlignment="1">
      <alignment/>
    </xf>
    <xf numFmtId="0" fontId="49" fillId="0" borderId="39" xfId="0" applyFont="1" applyBorder="1" applyAlignment="1">
      <alignment/>
    </xf>
    <xf numFmtId="0" fontId="49" fillId="0" borderId="40" xfId="0" applyFont="1" applyBorder="1" applyAlignment="1">
      <alignment/>
    </xf>
    <xf numFmtId="0" fontId="68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top" wrapText="1"/>
    </xf>
    <xf numFmtId="0" fontId="66" fillId="0" borderId="16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67" fillId="0" borderId="11" xfId="0" applyFont="1" applyBorder="1" applyAlignment="1">
      <alignment horizontal="center"/>
    </xf>
    <xf numFmtId="0" fontId="71" fillId="0" borderId="31" xfId="0" applyFont="1" applyBorder="1" applyAlignment="1">
      <alignment horizontal="center" vertical="center" wrapText="1"/>
    </xf>
    <xf numFmtId="0" fontId="69" fillId="0" borderId="41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wrapText="1"/>
    </xf>
    <xf numFmtId="0" fontId="49" fillId="0" borderId="17" xfId="0" applyFont="1" applyBorder="1" applyAlignment="1">
      <alignment/>
    </xf>
    <xf numFmtId="0" fontId="69" fillId="0" borderId="0" xfId="0" applyFont="1" applyBorder="1" applyAlignment="1">
      <alignment horizontal="center" wrapText="1"/>
    </xf>
    <xf numFmtId="0" fontId="49" fillId="0" borderId="0" xfId="0" applyFont="1" applyFill="1" applyBorder="1" applyAlignment="1">
      <alignment horizontal="center"/>
    </xf>
    <xf numFmtId="0" fontId="49" fillId="0" borderId="42" xfId="0" applyFont="1" applyBorder="1" applyAlignment="1">
      <alignment/>
    </xf>
    <xf numFmtId="0" fontId="71" fillId="0" borderId="43" xfId="0" applyFont="1" applyBorder="1" applyAlignment="1">
      <alignment horizontal="center" vertical="center" wrapText="1"/>
    </xf>
    <xf numFmtId="0" fontId="69" fillId="0" borderId="4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70" fillId="0" borderId="42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49" fillId="0" borderId="45" xfId="0" applyFont="1" applyBorder="1" applyAlignment="1">
      <alignment/>
    </xf>
    <xf numFmtId="0" fontId="0" fillId="0" borderId="0" xfId="0" applyFont="1" applyFill="1" applyAlignment="1">
      <alignment/>
    </xf>
    <xf numFmtId="0" fontId="49" fillId="0" borderId="46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7" fillId="0" borderId="10" xfId="0" applyFont="1" applyBorder="1" applyAlignment="1">
      <alignment horizontal="center"/>
    </xf>
    <xf numFmtId="0" fontId="69" fillId="0" borderId="47" xfId="0" applyFont="1" applyBorder="1" applyAlignment="1">
      <alignment horizontal="center" vertical="center"/>
    </xf>
    <xf numFmtId="0" fontId="69" fillId="0" borderId="46" xfId="0" applyFont="1" applyBorder="1" applyAlignment="1">
      <alignment horizontal="center" vertical="center"/>
    </xf>
    <xf numFmtId="0" fontId="49" fillId="0" borderId="46" xfId="0" applyFont="1" applyFill="1" applyBorder="1" applyAlignment="1">
      <alignment horizontal="center" vertical="center" wrapText="1"/>
    </xf>
    <xf numFmtId="0" fontId="69" fillId="0" borderId="48" xfId="0" applyFont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9" fillId="0" borderId="49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/>
    </xf>
    <xf numFmtId="0" fontId="69" fillId="0" borderId="5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67" fillId="0" borderId="42" xfId="0" applyFont="1" applyBorder="1" applyAlignment="1">
      <alignment horizontal="center"/>
    </xf>
    <xf numFmtId="0" fontId="69" fillId="0" borderId="33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82" fillId="33" borderId="0" xfId="0" applyFont="1" applyFill="1" applyAlignment="1" applyProtection="1">
      <alignment/>
      <protection/>
    </xf>
    <xf numFmtId="0" fontId="82" fillId="0" borderId="0" xfId="0" applyFont="1" applyAlignment="1" applyProtection="1">
      <alignment/>
      <protection/>
    </xf>
    <xf numFmtId="0" fontId="84" fillId="0" borderId="0" xfId="0" applyFont="1" applyFill="1" applyBorder="1" applyAlignment="1" applyProtection="1">
      <alignment horizontal="center"/>
      <protection/>
    </xf>
    <xf numFmtId="0" fontId="84" fillId="0" borderId="0" xfId="0" applyFont="1" applyFill="1" applyBorder="1" applyAlignment="1" applyProtection="1">
      <alignment/>
      <protection/>
    </xf>
    <xf numFmtId="0" fontId="68" fillId="0" borderId="51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68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/>
    </xf>
    <xf numFmtId="0" fontId="3" fillId="0" borderId="55" xfId="0" applyFont="1" applyBorder="1" applyAlignment="1">
      <alignment/>
    </xf>
    <xf numFmtId="0" fontId="69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75" fillId="0" borderId="12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85" fillId="0" borderId="3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69" fillId="0" borderId="47" xfId="0" applyFont="1" applyBorder="1" applyAlignment="1">
      <alignment horizontal="center" vertical="center" wrapText="1"/>
    </xf>
    <xf numFmtId="0" fontId="3" fillId="0" borderId="29" xfId="0" applyFont="1" applyBorder="1" applyAlignment="1">
      <alignment/>
    </xf>
    <xf numFmtId="0" fontId="86" fillId="0" borderId="61" xfId="0" applyFont="1" applyBorder="1" applyAlignment="1">
      <alignment horizontal="center" vertical="top" wrapText="1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/>
    </xf>
    <xf numFmtId="0" fontId="69" fillId="0" borderId="64" xfId="0" applyFont="1" applyBorder="1" applyAlignment="1">
      <alignment horizontal="center"/>
    </xf>
    <xf numFmtId="0" fontId="3" fillId="0" borderId="65" xfId="0" applyFont="1" applyBorder="1" applyAlignment="1">
      <alignment/>
    </xf>
    <xf numFmtId="0" fontId="69" fillId="0" borderId="47" xfId="0" applyFont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69" fillId="0" borderId="46" xfId="0" applyFont="1" applyBorder="1" applyAlignment="1">
      <alignment horizontal="center" vertical="center"/>
    </xf>
    <xf numFmtId="0" fontId="49" fillId="0" borderId="47" xfId="0" applyFont="1" applyFill="1" applyBorder="1" applyAlignment="1">
      <alignment horizontal="justify" vertical="center" wrapText="1"/>
    </xf>
    <xf numFmtId="0" fontId="3" fillId="0" borderId="33" xfId="0" applyFont="1" applyFill="1" applyBorder="1" applyAlignment="1">
      <alignment horizontal="justify"/>
    </xf>
    <xf numFmtId="0" fontId="49" fillId="0" borderId="4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/>
    </xf>
    <xf numFmtId="0" fontId="69" fillId="0" borderId="61" xfId="0" applyFont="1" applyBorder="1" applyAlignment="1">
      <alignment horizontal="center"/>
    </xf>
    <xf numFmtId="0" fontId="3" fillId="0" borderId="66" xfId="0" applyFont="1" applyBorder="1" applyAlignment="1">
      <alignment/>
    </xf>
    <xf numFmtId="0" fontId="67" fillId="0" borderId="10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/>
    </xf>
    <xf numFmtId="0" fontId="49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/>
    </xf>
    <xf numFmtId="0" fontId="49" fillId="0" borderId="37" xfId="0" applyFont="1" applyBorder="1" applyAlignment="1">
      <alignment horizontal="center" wrapText="1"/>
    </xf>
    <xf numFmtId="0" fontId="69" fillId="0" borderId="46" xfId="0" applyFont="1" applyBorder="1" applyAlignment="1">
      <alignment horizontal="center"/>
    </xf>
    <xf numFmtId="0" fontId="87" fillId="0" borderId="64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/>
    </xf>
    <xf numFmtId="0" fontId="3" fillId="0" borderId="65" xfId="0" applyFont="1" applyFill="1" applyBorder="1" applyAlignment="1">
      <alignment/>
    </xf>
    <xf numFmtId="0" fontId="75" fillId="0" borderId="64" xfId="0" applyFont="1" applyFill="1" applyBorder="1" applyAlignment="1">
      <alignment horizontal="center" vertical="center" wrapText="1"/>
    </xf>
    <xf numFmtId="0" fontId="67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/>
    </xf>
    <xf numFmtId="0" fontId="3" fillId="0" borderId="69" xfId="0" applyFont="1" applyBorder="1" applyAlignment="1">
      <alignment/>
    </xf>
    <xf numFmtId="0" fontId="69" fillId="0" borderId="67" xfId="0" applyFont="1" applyBorder="1" applyAlignment="1">
      <alignment horizontal="center" wrapText="1"/>
    </xf>
    <xf numFmtId="0" fontId="67" fillId="0" borderId="10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9" fillId="0" borderId="37" xfId="0" applyFont="1" applyBorder="1" applyAlignment="1">
      <alignment horizontal="center" vertical="center"/>
    </xf>
    <xf numFmtId="0" fontId="3" fillId="0" borderId="70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28" xfId="0" applyFont="1" applyBorder="1" applyAlignment="1">
      <alignment/>
    </xf>
    <xf numFmtId="0" fontId="69" fillId="0" borderId="30" xfId="0" applyFont="1" applyBorder="1" applyAlignment="1">
      <alignment horizontal="center" vertical="center"/>
    </xf>
    <xf numFmtId="0" fontId="82" fillId="0" borderId="46" xfId="0" applyFont="1" applyFill="1" applyBorder="1" applyAlignment="1">
      <alignment horizontal="justify" vertical="center" wrapText="1"/>
    </xf>
    <xf numFmtId="0" fontId="3" fillId="0" borderId="29" xfId="0" applyFont="1" applyFill="1" applyBorder="1" applyAlignment="1">
      <alignment horizontal="justify"/>
    </xf>
    <xf numFmtId="0" fontId="88" fillId="0" borderId="46" xfId="0" applyFont="1" applyFill="1" applyBorder="1" applyAlignment="1">
      <alignment horizontal="justify" vertical="center"/>
    </xf>
    <xf numFmtId="0" fontId="88" fillId="0" borderId="30" xfId="0" applyFont="1" applyFill="1" applyBorder="1" applyAlignment="1">
      <alignment horizontal="justify" vertical="center"/>
    </xf>
    <xf numFmtId="0" fontId="49" fillId="0" borderId="71" xfId="0" applyFont="1" applyBorder="1" applyAlignment="1">
      <alignment horizontal="center"/>
    </xf>
    <xf numFmtId="0" fontId="49" fillId="0" borderId="72" xfId="0" applyFont="1" applyBorder="1" applyAlignment="1">
      <alignment horizontal="center"/>
    </xf>
    <xf numFmtId="0" fontId="3" fillId="0" borderId="73" xfId="0" applyFont="1" applyBorder="1" applyAlignment="1">
      <alignment/>
    </xf>
    <xf numFmtId="0" fontId="3" fillId="0" borderId="74" xfId="0" applyFont="1" applyBorder="1" applyAlignment="1">
      <alignment/>
    </xf>
    <xf numFmtId="0" fontId="75" fillId="0" borderId="31" xfId="0" applyFont="1" applyFill="1" applyBorder="1" applyAlignment="1">
      <alignment horizontal="center" vertical="center" wrapText="1"/>
    </xf>
    <xf numFmtId="0" fontId="87" fillId="0" borderId="31" xfId="0" applyFont="1" applyFill="1" applyBorder="1" applyAlignment="1">
      <alignment horizontal="center" vertical="center" wrapText="1"/>
    </xf>
    <xf numFmtId="0" fontId="69" fillId="0" borderId="48" xfId="0" applyFont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 wrapText="1"/>
    </xf>
    <xf numFmtId="0" fontId="49" fillId="0" borderId="46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82" fillId="0" borderId="46" xfId="0" applyFont="1" applyFill="1" applyBorder="1" applyAlignment="1">
      <alignment horizontal="left" vertical="center" wrapText="1"/>
    </xf>
    <xf numFmtId="0" fontId="49" fillId="0" borderId="46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164" fontId="75" fillId="0" borderId="31" xfId="0" applyNumberFormat="1" applyFont="1" applyFill="1" applyBorder="1" applyAlignment="1">
      <alignment horizontal="center" vertical="center" wrapText="1"/>
    </xf>
    <xf numFmtId="2" fontId="87" fillId="0" borderId="31" xfId="0" applyNumberFormat="1" applyFont="1" applyFill="1" applyBorder="1" applyAlignment="1">
      <alignment horizontal="center" vertical="center" wrapText="1"/>
    </xf>
    <xf numFmtId="0" fontId="67" fillId="0" borderId="64" xfId="0" applyFont="1" applyBorder="1" applyAlignment="1">
      <alignment horizontal="center" vertical="center" wrapText="1"/>
    </xf>
    <xf numFmtId="0" fontId="49" fillId="0" borderId="64" xfId="0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horizontal="center" vertical="center" wrapText="1"/>
    </xf>
    <xf numFmtId="0" fontId="69" fillId="0" borderId="49" xfId="0" applyFont="1" applyBorder="1" applyAlignment="1">
      <alignment horizontal="center" vertical="center" wrapText="1"/>
    </xf>
    <xf numFmtId="0" fontId="69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49" xfId="0" applyFont="1" applyBorder="1" applyAlignment="1">
      <alignment/>
    </xf>
    <xf numFmtId="0" fontId="69" fillId="0" borderId="17" xfId="0" applyFont="1" applyBorder="1" applyAlignment="1">
      <alignment horizontal="center" vertical="center" wrapText="1"/>
    </xf>
    <xf numFmtId="0" fontId="3" fillId="0" borderId="75" xfId="0" applyFont="1" applyBorder="1" applyAlignment="1">
      <alignment/>
    </xf>
    <xf numFmtId="0" fontId="3" fillId="0" borderId="15" xfId="0" applyFont="1" applyBorder="1" applyAlignment="1">
      <alignment/>
    </xf>
    <xf numFmtId="0" fontId="75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/>
    </xf>
    <xf numFmtId="0" fontId="3" fillId="0" borderId="78" xfId="0" applyFont="1" applyFill="1" applyBorder="1" applyAlignment="1">
      <alignment/>
    </xf>
    <xf numFmtId="0" fontId="86" fillId="0" borderId="46" xfId="0" applyFont="1" applyBorder="1" applyAlignment="1">
      <alignment horizontal="center" vertical="top" wrapText="1"/>
    </xf>
    <xf numFmtId="0" fontId="3" fillId="0" borderId="30" xfId="0" applyFont="1" applyBorder="1" applyAlignment="1">
      <alignment/>
    </xf>
    <xf numFmtId="0" fontId="69" fillId="0" borderId="79" xfId="0" applyFont="1" applyBorder="1" applyAlignment="1">
      <alignment horizontal="center" vertical="center" wrapText="1"/>
    </xf>
    <xf numFmtId="0" fontId="3" fillId="0" borderId="77" xfId="0" applyFont="1" applyBorder="1" applyAlignment="1">
      <alignment/>
    </xf>
    <xf numFmtId="0" fontId="3" fillId="0" borderId="80" xfId="0" applyFont="1" applyBorder="1" applyAlignment="1">
      <alignment/>
    </xf>
    <xf numFmtId="0" fontId="67" fillId="0" borderId="67" xfId="0" applyFont="1" applyBorder="1" applyAlignment="1">
      <alignment horizontal="center" vertical="top" wrapText="1"/>
    </xf>
    <xf numFmtId="0" fontId="49" fillId="0" borderId="73" xfId="0" applyFont="1" applyBorder="1" applyAlignment="1">
      <alignment horizontal="center"/>
    </xf>
    <xf numFmtId="0" fontId="49" fillId="0" borderId="74" xfId="0" applyFont="1" applyBorder="1" applyAlignment="1">
      <alignment horizontal="center"/>
    </xf>
    <xf numFmtId="0" fontId="89" fillId="0" borderId="37" xfId="0" applyFont="1" applyBorder="1" applyAlignment="1">
      <alignment horizontal="center" vertical="center" wrapText="1"/>
    </xf>
    <xf numFmtId="0" fontId="3" fillId="0" borderId="81" xfId="0" applyFont="1" applyBorder="1" applyAlignment="1">
      <alignment/>
    </xf>
    <xf numFmtId="0" fontId="72" fillId="0" borderId="37" xfId="0" applyFont="1" applyBorder="1" applyAlignment="1">
      <alignment horizontal="center" vertical="center" wrapText="1"/>
    </xf>
    <xf numFmtId="0" fontId="3" fillId="0" borderId="82" xfId="0" applyFont="1" applyBorder="1" applyAlignment="1">
      <alignment/>
    </xf>
    <xf numFmtId="0" fontId="67" fillId="0" borderId="31" xfId="0" applyFont="1" applyBorder="1" applyAlignment="1">
      <alignment horizontal="center"/>
    </xf>
    <xf numFmtId="0" fontId="67" fillId="0" borderId="10" xfId="0" applyFont="1" applyBorder="1" applyAlignment="1">
      <alignment horizontal="left"/>
    </xf>
    <xf numFmtId="0" fontId="69" fillId="0" borderId="10" xfId="0" applyFont="1" applyBorder="1" applyAlignment="1">
      <alignment horizontal="left"/>
    </xf>
    <xf numFmtId="0" fontId="69" fillId="0" borderId="31" xfId="0" applyFont="1" applyBorder="1" applyAlignment="1">
      <alignment horizontal="center" vertical="top" wrapText="1"/>
    </xf>
    <xf numFmtId="0" fontId="3" fillId="0" borderId="83" xfId="0" applyFont="1" applyBorder="1" applyAlignment="1">
      <alignment/>
    </xf>
    <xf numFmtId="0" fontId="69" fillId="0" borderId="51" xfId="0" applyFont="1" applyBorder="1" applyAlignment="1">
      <alignment horizontal="center" vertical="center" wrapText="1"/>
    </xf>
    <xf numFmtId="0" fontId="67" fillId="0" borderId="67" xfId="0" applyFont="1" applyBorder="1" applyAlignment="1">
      <alignment horizontal="center" wrapText="1"/>
    </xf>
    <xf numFmtId="0" fontId="88" fillId="0" borderId="46" xfId="0" applyFont="1" applyFill="1" applyBorder="1" applyAlignment="1">
      <alignment horizontal="center" vertical="center" wrapText="1"/>
    </xf>
    <xf numFmtId="0" fontId="88" fillId="0" borderId="30" xfId="0" applyFont="1" applyFill="1" applyBorder="1" applyAlignment="1">
      <alignment horizontal="center" vertical="center" wrapText="1"/>
    </xf>
    <xf numFmtId="0" fontId="86" fillId="0" borderId="48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87" fillId="0" borderId="76" xfId="0" applyFont="1" applyFill="1" applyBorder="1" applyAlignment="1">
      <alignment horizontal="center" vertical="center" wrapText="1"/>
    </xf>
    <xf numFmtId="0" fontId="89" fillId="0" borderId="53" xfId="0" applyFont="1" applyBorder="1" applyAlignment="1">
      <alignment horizontal="center" vertical="center" wrapText="1"/>
    </xf>
    <xf numFmtId="0" fontId="74" fillId="0" borderId="35" xfId="0" applyFont="1" applyBorder="1" applyAlignment="1" quotePrefix="1">
      <alignment horizontal="center" vertical="center" wrapText="1"/>
    </xf>
    <xf numFmtId="0" fontId="73" fillId="0" borderId="47" xfId="0" applyFont="1" applyBorder="1" applyAlignment="1">
      <alignment horizontal="center" vertical="center" wrapText="1"/>
    </xf>
    <xf numFmtId="0" fontId="74" fillId="0" borderId="84" xfId="0" applyFont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49" fillId="0" borderId="47" xfId="0" applyFont="1" applyFill="1" applyBorder="1" applyAlignment="1">
      <alignment horizontal="left" vertical="center" wrapText="1"/>
    </xf>
    <xf numFmtId="0" fontId="49" fillId="0" borderId="47" xfId="0" applyFont="1" applyBorder="1" applyAlignment="1">
      <alignment horizontal="center" wrapText="1"/>
    </xf>
    <xf numFmtId="0" fontId="49" fillId="0" borderId="46" xfId="0" applyFont="1" applyBorder="1" applyAlignment="1">
      <alignment horizontal="center" wrapText="1"/>
    </xf>
    <xf numFmtId="0" fontId="87" fillId="0" borderId="57" xfId="0" applyFont="1" applyFill="1" applyBorder="1" applyAlignment="1">
      <alignment horizontal="center" vertical="center" wrapText="1"/>
    </xf>
    <xf numFmtId="0" fontId="49" fillId="0" borderId="85" xfId="0" applyFont="1" applyBorder="1" applyAlignment="1">
      <alignment horizontal="center"/>
    </xf>
    <xf numFmtId="0" fontId="49" fillId="0" borderId="69" xfId="0" applyFont="1" applyBorder="1" applyAlignment="1">
      <alignment horizontal="center"/>
    </xf>
    <xf numFmtId="0" fontId="74" fillId="0" borderId="64" xfId="0" applyFont="1" applyBorder="1" applyAlignment="1">
      <alignment horizontal="center" vertical="center" wrapText="1"/>
    </xf>
    <xf numFmtId="2" fontId="49" fillId="0" borderId="46" xfId="0" applyNumberFormat="1" applyFont="1" applyFill="1" applyBorder="1" applyAlignment="1">
      <alignment horizontal="center" vertical="center" wrapText="1"/>
    </xf>
    <xf numFmtId="0" fontId="49" fillId="0" borderId="71" xfId="0" applyFont="1" applyBorder="1" applyAlignment="1">
      <alignment horizontal="center" wrapText="1"/>
    </xf>
    <xf numFmtId="0" fontId="49" fillId="0" borderId="74" xfId="0" applyFont="1" applyBorder="1" applyAlignment="1">
      <alignment horizontal="center" wrapText="1"/>
    </xf>
    <xf numFmtId="0" fontId="49" fillId="0" borderId="86" xfId="0" applyFont="1" applyBorder="1" applyAlignment="1">
      <alignment horizontal="center" wrapText="1"/>
    </xf>
    <xf numFmtId="0" fontId="3" fillId="0" borderId="87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2" fontId="75" fillId="0" borderId="31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top" wrapText="1"/>
    </xf>
    <xf numFmtId="0" fontId="69" fillId="0" borderId="64" xfId="0" applyFont="1" applyBorder="1" applyAlignment="1">
      <alignment horizontal="center" vertical="center"/>
    </xf>
    <xf numFmtId="0" fontId="69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67" fillId="0" borderId="56" xfId="0" applyFont="1" applyBorder="1" applyAlignment="1">
      <alignment horizontal="center" vertical="center" wrapText="1"/>
    </xf>
    <xf numFmtId="0" fontId="67" fillId="0" borderId="56" xfId="0" applyFont="1" applyFill="1" applyBorder="1" applyAlignment="1">
      <alignment horizontal="center" vertical="center" wrapText="1"/>
    </xf>
    <xf numFmtId="0" fontId="68" fillId="0" borderId="51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/>
    </xf>
    <xf numFmtId="0" fontId="69" fillId="0" borderId="56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/>
    </xf>
    <xf numFmtId="0" fontId="85" fillId="0" borderId="52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87" fillId="0" borderId="13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 applyProtection="1">
      <alignment horizontal="center"/>
      <protection/>
    </xf>
    <xf numFmtId="0" fontId="67" fillId="0" borderId="88" xfId="0" applyFont="1" applyBorder="1" applyAlignment="1">
      <alignment horizontal="center"/>
    </xf>
    <xf numFmtId="0" fontId="3" fillId="0" borderId="88" xfId="0" applyFont="1" applyBorder="1" applyAlignment="1">
      <alignment/>
    </xf>
    <xf numFmtId="0" fontId="3" fillId="0" borderId="89" xfId="0" applyFont="1" applyBorder="1" applyAlignment="1">
      <alignment/>
    </xf>
    <xf numFmtId="0" fontId="67" fillId="0" borderId="22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88" fillId="0" borderId="46" xfId="0" applyFont="1" applyFill="1" applyBorder="1" applyAlignment="1">
      <alignment horizontal="justify" vertical="center" wrapText="1"/>
    </xf>
    <xf numFmtId="0" fontId="88" fillId="0" borderId="30" xfId="0" applyFont="1" applyFill="1" applyBorder="1" applyAlignment="1">
      <alignment horizontal="justify" vertical="center" wrapText="1"/>
    </xf>
    <xf numFmtId="0" fontId="3" fillId="0" borderId="90" xfId="0" applyFont="1" applyBorder="1" applyAlignment="1">
      <alignment/>
    </xf>
    <xf numFmtId="0" fontId="3" fillId="0" borderId="91" xfId="0" applyFont="1" applyBorder="1" applyAlignment="1">
      <alignment/>
    </xf>
    <xf numFmtId="0" fontId="74" fillId="0" borderId="92" xfId="0" applyFont="1" applyBorder="1" applyAlignment="1" quotePrefix="1">
      <alignment horizontal="center" vertical="center" wrapText="1"/>
    </xf>
    <xf numFmtId="0" fontId="3" fillId="0" borderId="93" xfId="0" applyFont="1" applyBorder="1" applyAlignment="1">
      <alignment/>
    </xf>
    <xf numFmtId="0" fontId="73" fillId="0" borderId="94" xfId="0" applyFont="1" applyBorder="1" applyAlignment="1">
      <alignment horizontal="center" vertical="center" wrapText="1"/>
    </xf>
    <xf numFmtId="0" fontId="3" fillId="0" borderId="95" xfId="0" applyFont="1" applyBorder="1" applyAlignment="1">
      <alignment/>
    </xf>
    <xf numFmtId="0" fontId="74" fillId="0" borderId="96" xfId="0" applyFont="1" applyBorder="1" applyAlignment="1">
      <alignment horizontal="center" vertical="center" wrapText="1"/>
    </xf>
    <xf numFmtId="0" fontId="3" fillId="0" borderId="97" xfId="0" applyFont="1" applyBorder="1" applyAlignment="1">
      <alignment/>
    </xf>
    <xf numFmtId="0" fontId="48" fillId="33" borderId="0" xfId="46" applyFont="1" applyFill="1" applyAlignment="1" applyProtection="1">
      <alignment horizontal="center"/>
      <protection locked="0"/>
    </xf>
    <xf numFmtId="2" fontId="87" fillId="0" borderId="76" xfId="0" applyNumberFormat="1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/>
    </xf>
    <xf numFmtId="0" fontId="69" fillId="0" borderId="22" xfId="0" applyFont="1" applyBorder="1" applyAlignment="1">
      <alignment horizontal="left"/>
    </xf>
    <xf numFmtId="0" fontId="69" fillId="0" borderId="99" xfId="0" applyFont="1" applyBorder="1" applyAlignment="1">
      <alignment horizontal="center" vertical="top" wrapText="1"/>
    </xf>
    <xf numFmtId="0" fontId="3" fillId="0" borderId="22" xfId="0" applyFont="1" applyBorder="1" applyAlignment="1">
      <alignment/>
    </xf>
    <xf numFmtId="0" fontId="3" fillId="0" borderId="100" xfId="0" applyFont="1" applyBorder="1" applyAlignment="1">
      <alignment/>
    </xf>
    <xf numFmtId="0" fontId="85" fillId="0" borderId="23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/>
    </xf>
    <xf numFmtId="0" fontId="3" fillId="0" borderId="102" xfId="0" applyFont="1" applyFill="1" applyBorder="1" applyAlignment="1">
      <alignment/>
    </xf>
    <xf numFmtId="1" fontId="75" fillId="0" borderId="76" xfId="0" applyNumberFormat="1" applyFont="1" applyFill="1" applyBorder="1" applyAlignment="1">
      <alignment horizontal="center" vertical="center" wrapText="1"/>
    </xf>
    <xf numFmtId="0" fontId="68" fillId="0" borderId="64" xfId="0" applyFont="1" applyBorder="1" applyAlignment="1">
      <alignment horizontal="center" vertical="center" wrapText="1"/>
    </xf>
    <xf numFmtId="0" fontId="3" fillId="0" borderId="103" xfId="0" applyFont="1" applyBorder="1" applyAlignment="1">
      <alignment/>
    </xf>
    <xf numFmtId="0" fontId="3" fillId="0" borderId="104" xfId="0" applyFont="1" applyFill="1" applyBorder="1" applyAlignment="1">
      <alignment/>
    </xf>
    <xf numFmtId="0" fontId="88" fillId="0" borderId="95" xfId="0" applyFont="1" applyFill="1" applyBorder="1" applyAlignment="1">
      <alignment horizontal="center" vertical="center" wrapText="1"/>
    </xf>
    <xf numFmtId="0" fontId="69" fillId="0" borderId="95" xfId="0" applyFont="1" applyBorder="1" applyAlignment="1">
      <alignment horizontal="center" vertical="center"/>
    </xf>
    <xf numFmtId="0" fontId="69" fillId="0" borderId="92" xfId="0" applyFont="1" applyBorder="1" applyAlignment="1">
      <alignment horizontal="center" vertical="center" wrapText="1"/>
    </xf>
    <xf numFmtId="0" fontId="3" fillId="0" borderId="105" xfId="0" applyFont="1" applyBorder="1" applyAlignment="1">
      <alignment/>
    </xf>
    <xf numFmtId="0" fontId="86" fillId="0" borderId="81" xfId="0" applyFont="1" applyBorder="1" applyAlignment="1">
      <alignment horizontal="center" vertical="center" wrapText="1"/>
    </xf>
    <xf numFmtId="0" fontId="69" fillId="0" borderId="106" xfId="0" applyFont="1" applyBorder="1" applyAlignment="1">
      <alignment horizontal="center"/>
    </xf>
    <xf numFmtId="0" fontId="3" fillId="0" borderId="104" xfId="0" applyFont="1" applyBorder="1" applyAlignment="1">
      <alignment/>
    </xf>
    <xf numFmtId="0" fontId="69" fillId="0" borderId="92" xfId="0" applyFont="1" applyBorder="1" applyAlignment="1">
      <alignment horizontal="center" vertical="center"/>
    </xf>
    <xf numFmtId="0" fontId="9" fillId="0" borderId="21" xfId="0" applyFont="1" applyBorder="1" applyAlignment="1">
      <alignment/>
    </xf>
    <xf numFmtId="0" fontId="69" fillId="0" borderId="94" xfId="0" applyFont="1" applyBorder="1" applyAlignment="1">
      <alignment horizontal="center" vertical="center"/>
    </xf>
    <xf numFmtId="0" fontId="49" fillId="0" borderId="94" xfId="0" applyFont="1" applyFill="1" applyBorder="1" applyAlignment="1">
      <alignment horizontal="justify" vertical="center" wrapText="1"/>
    </xf>
    <xf numFmtId="0" fontId="10" fillId="0" borderId="29" xfId="0" applyFont="1" applyFill="1" applyBorder="1" applyAlignment="1">
      <alignment horizontal="justify"/>
    </xf>
    <xf numFmtId="0" fontId="10" fillId="0" borderId="33" xfId="0" applyFont="1" applyFill="1" applyBorder="1" applyAlignment="1">
      <alignment horizontal="justify"/>
    </xf>
    <xf numFmtId="1" fontId="49" fillId="0" borderId="46" xfId="0" applyNumberFormat="1" applyFont="1" applyFill="1" applyBorder="1" applyAlignment="1">
      <alignment horizontal="center" vertical="center" wrapText="1"/>
    </xf>
    <xf numFmtId="0" fontId="88" fillId="0" borderId="71" xfId="0" applyFont="1" applyFill="1" applyBorder="1" applyAlignment="1">
      <alignment horizontal="center" vertical="center" wrapText="1"/>
    </xf>
    <xf numFmtId="0" fontId="88" fillId="0" borderId="107" xfId="0" applyFont="1" applyFill="1" applyBorder="1" applyAlignment="1">
      <alignment horizontal="center" vertical="center" wrapText="1"/>
    </xf>
    <xf numFmtId="0" fontId="67" fillId="0" borderId="108" xfId="0" applyFont="1" applyBorder="1" applyAlignment="1">
      <alignment horizontal="center" wrapText="1"/>
    </xf>
    <xf numFmtId="0" fontId="3" fillId="0" borderId="109" xfId="0" applyFont="1" applyBorder="1" applyAlignment="1">
      <alignment/>
    </xf>
    <xf numFmtId="0" fontId="69" fillId="0" borderId="108" xfId="0" applyFont="1" applyBorder="1" applyAlignment="1">
      <alignment horizontal="center" wrapText="1"/>
    </xf>
    <xf numFmtId="0" fontId="67" fillId="0" borderId="22" xfId="0" applyFont="1" applyBorder="1" applyAlignment="1">
      <alignment horizontal="center"/>
    </xf>
    <xf numFmtId="0" fontId="67" fillId="0" borderId="22" xfId="0" applyFont="1" applyBorder="1" applyAlignment="1">
      <alignment horizontal="center" vertical="center"/>
    </xf>
    <xf numFmtId="0" fontId="67" fillId="0" borderId="11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00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03" xfId="0" applyFont="1" applyBorder="1" applyAlignment="1">
      <alignment/>
    </xf>
    <xf numFmtId="0" fontId="69" fillId="0" borderId="94" xfId="0" applyFont="1" applyBorder="1" applyAlignment="1">
      <alignment horizontal="center" vertical="center" wrapText="1"/>
    </xf>
    <xf numFmtId="0" fontId="67" fillId="0" borderId="108" xfId="0" applyFont="1" applyBorder="1" applyAlignment="1">
      <alignment horizontal="center" vertical="top" wrapText="1"/>
    </xf>
    <xf numFmtId="0" fontId="49" fillId="0" borderId="94" xfId="0" applyFont="1" applyBorder="1" applyAlignment="1">
      <alignment horizontal="center" wrapText="1"/>
    </xf>
    <xf numFmtId="0" fontId="49" fillId="0" borderId="95" xfId="0" applyFont="1" applyBorder="1" applyAlignment="1">
      <alignment horizontal="center"/>
    </xf>
    <xf numFmtId="0" fontId="49" fillId="0" borderId="92" xfId="0" applyFont="1" applyBorder="1" applyAlignment="1">
      <alignment horizontal="center" wrapText="1"/>
    </xf>
    <xf numFmtId="0" fontId="49" fillId="0" borderId="107" xfId="0" applyFont="1" applyBorder="1" applyAlignment="1">
      <alignment horizontal="center"/>
    </xf>
    <xf numFmtId="2" fontId="75" fillId="0" borderId="76" xfId="0" applyNumberFormat="1" applyFont="1" applyFill="1" applyBorder="1" applyAlignment="1">
      <alignment horizontal="center" vertical="center" wrapText="1"/>
    </xf>
    <xf numFmtId="0" fontId="80" fillId="0" borderId="48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/>
    </xf>
    <xf numFmtId="0" fontId="69" fillId="0" borderId="50" xfId="0" applyFont="1" applyBorder="1" applyAlignment="1">
      <alignment horizontal="center" vertical="center" wrapText="1"/>
    </xf>
    <xf numFmtId="0" fontId="69" fillId="0" borderId="51" xfId="0" applyFont="1" applyBorder="1" applyAlignment="1">
      <alignment horizontal="center" vertical="center"/>
    </xf>
    <xf numFmtId="0" fontId="49" fillId="0" borderId="47" xfId="0" applyFont="1" applyBorder="1" applyAlignment="1">
      <alignment horizontal="left" vertical="center" wrapText="1"/>
    </xf>
    <xf numFmtId="0" fontId="49" fillId="0" borderId="46" xfId="0" applyFont="1" applyBorder="1" applyAlignment="1">
      <alignment horizontal="center" vertical="center" wrapText="1"/>
    </xf>
    <xf numFmtId="0" fontId="82" fillId="0" borderId="30" xfId="0" applyFont="1" applyFill="1" applyBorder="1" applyAlignment="1">
      <alignment horizontal="justify" vertical="center" wrapText="1"/>
    </xf>
    <xf numFmtId="0" fontId="3" fillId="0" borderId="29" xfId="0" applyFont="1" applyFill="1" applyBorder="1" applyAlignment="1">
      <alignment horizontal="justify" wrapText="1"/>
    </xf>
    <xf numFmtId="0" fontId="3" fillId="0" borderId="33" xfId="0" applyFont="1" applyFill="1" applyBorder="1" applyAlignment="1">
      <alignment horizontal="justify" wrapText="1"/>
    </xf>
    <xf numFmtId="0" fontId="86" fillId="0" borderId="46" xfId="0" applyFont="1" applyBorder="1" applyAlignment="1">
      <alignment horizontal="center" vertical="center" wrapText="1"/>
    </xf>
    <xf numFmtId="0" fontId="87" fillId="0" borderId="64" xfId="0" applyFont="1" applyBorder="1" applyAlignment="1">
      <alignment horizontal="center" vertical="center" wrapText="1"/>
    </xf>
    <xf numFmtId="0" fontId="75" fillId="0" borderId="6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82" fillId="0" borderId="4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/>
    </xf>
    <xf numFmtId="0" fontId="49" fillId="0" borderId="48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9" fillId="0" borderId="37" xfId="0" applyFont="1" applyBorder="1" applyAlignment="1">
      <alignment horizontal="center"/>
    </xf>
    <xf numFmtId="0" fontId="69" fillId="0" borderId="35" xfId="0" applyFont="1" applyBorder="1" applyAlignment="1">
      <alignment horizontal="center" wrapText="1"/>
    </xf>
    <xf numFmtId="0" fontId="66" fillId="0" borderId="49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7" fillId="0" borderId="111" xfId="0" applyFont="1" applyBorder="1" applyAlignment="1">
      <alignment horizontal="center" wrapText="1"/>
    </xf>
    <xf numFmtId="0" fontId="3" fillId="0" borderId="34" xfId="0" applyFont="1" applyBorder="1" applyAlignment="1">
      <alignment/>
    </xf>
    <xf numFmtId="0" fontId="49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/>
    </xf>
    <xf numFmtId="0" fontId="88" fillId="0" borderId="46" xfId="0" applyFont="1" applyFill="1" applyBorder="1" applyAlignment="1">
      <alignment horizontal="left" vertical="center" wrapText="1"/>
    </xf>
    <xf numFmtId="0" fontId="88" fillId="0" borderId="30" xfId="0" applyFont="1" applyFill="1" applyBorder="1" applyAlignment="1">
      <alignment horizontal="left" vertical="center" wrapText="1"/>
    </xf>
    <xf numFmtId="0" fontId="82" fillId="0" borderId="95" xfId="0" applyFont="1" applyFill="1" applyBorder="1" applyAlignment="1">
      <alignment horizontal="justify" vertical="center" wrapText="1"/>
    </xf>
    <xf numFmtId="0" fontId="75" fillId="0" borderId="12" xfId="0" applyFont="1" applyBorder="1" applyAlignment="1">
      <alignment horizontal="center" vertical="center" wrapText="1"/>
    </xf>
    <xf numFmtId="0" fontId="85" fillId="0" borderId="31" xfId="0" applyFont="1" applyBorder="1" applyAlignment="1">
      <alignment horizontal="center" vertical="center" wrapText="1"/>
    </xf>
    <xf numFmtId="0" fontId="49" fillId="0" borderId="64" xfId="0" applyFont="1" applyBorder="1" applyAlignment="1">
      <alignment horizontal="center" vertical="center"/>
    </xf>
    <xf numFmtId="2" fontId="87" fillId="0" borderId="64" xfId="0" applyNumberFormat="1" applyFont="1" applyFill="1" applyBorder="1" applyAlignment="1">
      <alignment horizontal="center" vertical="center" wrapText="1"/>
    </xf>
    <xf numFmtId="0" fontId="85" fillId="0" borderId="112" xfId="0" applyFont="1" applyFill="1" applyBorder="1" applyAlignment="1">
      <alignment horizontal="center" vertical="center" wrapText="1"/>
    </xf>
    <xf numFmtId="0" fontId="3" fillId="0" borderId="113" xfId="0" applyFont="1" applyFill="1" applyBorder="1" applyAlignment="1">
      <alignment/>
    </xf>
    <xf numFmtId="0" fontId="3" fillId="0" borderId="114" xfId="0" applyFont="1" applyFill="1" applyBorder="1" applyAlignment="1">
      <alignment/>
    </xf>
    <xf numFmtId="0" fontId="49" fillId="0" borderId="64" xfId="0" applyFont="1" applyFill="1" applyBorder="1" applyAlignment="1">
      <alignment horizontal="center" vertical="center" wrapText="1"/>
    </xf>
    <xf numFmtId="1" fontId="87" fillId="0" borderId="64" xfId="0" applyNumberFormat="1" applyFont="1" applyFill="1" applyBorder="1" applyAlignment="1">
      <alignment horizontal="center" vertical="center"/>
    </xf>
    <xf numFmtId="0" fontId="86" fillId="0" borderId="5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/>
    </xf>
    <xf numFmtId="0" fontId="3" fillId="0" borderId="72" xfId="0" applyFont="1" applyBorder="1" applyAlignment="1">
      <alignment/>
    </xf>
    <xf numFmtId="0" fontId="67" fillId="0" borderId="49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" fontId="49" fillId="0" borderId="64" xfId="0" applyNumberFormat="1" applyFont="1" applyFill="1" applyBorder="1" applyAlignment="1">
      <alignment horizontal="center" vertical="center"/>
    </xf>
    <xf numFmtId="0" fontId="85" fillId="0" borderId="115" xfId="0" applyFont="1" applyFill="1" applyBorder="1" applyAlignment="1">
      <alignment horizontal="center" vertical="center" wrapText="1"/>
    </xf>
    <xf numFmtId="0" fontId="3" fillId="0" borderId="116" xfId="0" applyFont="1" applyFill="1" applyBorder="1" applyAlignment="1">
      <alignment/>
    </xf>
    <xf numFmtId="0" fontId="3" fillId="0" borderId="1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9" fillId="0" borderId="64" xfId="0" applyFont="1" applyBorder="1" applyAlignment="1">
      <alignment horizontal="center"/>
    </xf>
    <xf numFmtId="0" fontId="68" fillId="0" borderId="64" xfId="0" applyFont="1" applyBorder="1" applyAlignment="1">
      <alignment horizontal="center" vertical="top" wrapText="1"/>
    </xf>
    <xf numFmtId="0" fontId="85" fillId="0" borderId="112" xfId="0" applyFont="1" applyBorder="1" applyAlignment="1">
      <alignment horizontal="center" vertical="center" wrapText="1"/>
    </xf>
    <xf numFmtId="0" fontId="3" fillId="0" borderId="113" xfId="0" applyFont="1" applyBorder="1" applyAlignment="1">
      <alignment/>
    </xf>
    <xf numFmtId="0" fontId="85" fillId="0" borderId="115" xfId="0" applyFont="1" applyBorder="1" applyAlignment="1">
      <alignment horizontal="center" vertical="center" wrapText="1"/>
    </xf>
    <xf numFmtId="0" fontId="3" fillId="0" borderId="116" xfId="0" applyFont="1" applyBorder="1" applyAlignment="1">
      <alignment/>
    </xf>
    <xf numFmtId="0" fontId="3" fillId="0" borderId="117" xfId="0" applyFont="1" applyBorder="1" applyAlignment="1">
      <alignment/>
    </xf>
    <xf numFmtId="0" fontId="68" fillId="0" borderId="31" xfId="0" applyFont="1" applyBorder="1" applyAlignment="1">
      <alignment horizontal="center" vertical="center" wrapText="1"/>
    </xf>
    <xf numFmtId="0" fontId="86" fillId="0" borderId="57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 horizontal="center" vertical="center" wrapText="1"/>
    </xf>
    <xf numFmtId="0" fontId="67" fillId="0" borderId="118" xfId="0" applyFont="1" applyBorder="1" applyAlignment="1">
      <alignment horizontal="center"/>
    </xf>
    <xf numFmtId="0" fontId="3" fillId="0" borderId="119" xfId="0" applyFont="1" applyBorder="1" applyAlignment="1">
      <alignment/>
    </xf>
    <xf numFmtId="0" fontId="3" fillId="0" borderId="120" xfId="0" applyFont="1" applyBorder="1" applyAlignment="1">
      <alignment/>
    </xf>
    <xf numFmtId="0" fontId="67" fillId="0" borderId="42" xfId="0" applyFont="1" applyBorder="1" applyAlignment="1">
      <alignment horizontal="left"/>
    </xf>
    <xf numFmtId="0" fontId="69" fillId="0" borderId="42" xfId="0" applyFont="1" applyBorder="1" applyAlignment="1">
      <alignment horizontal="left"/>
    </xf>
    <xf numFmtId="0" fontId="69" fillId="0" borderId="43" xfId="0" applyFont="1" applyBorder="1" applyAlignment="1">
      <alignment horizontal="center" vertical="top" wrapText="1"/>
    </xf>
    <xf numFmtId="0" fontId="3" fillId="0" borderId="42" xfId="0" applyFont="1" applyBorder="1" applyAlignment="1">
      <alignment/>
    </xf>
    <xf numFmtId="0" fontId="3" fillId="0" borderId="121" xfId="0" applyFont="1" applyBorder="1" applyAlignment="1">
      <alignment/>
    </xf>
    <xf numFmtId="0" fontId="74" fillId="0" borderId="122" xfId="0" applyFont="1" applyBorder="1" applyAlignment="1" quotePrefix="1">
      <alignment horizontal="center" vertical="center" wrapText="1"/>
    </xf>
    <xf numFmtId="0" fontId="73" fillId="0" borderId="123" xfId="0" applyFont="1" applyBorder="1" applyAlignment="1">
      <alignment horizontal="center" vertical="center" wrapText="1"/>
    </xf>
    <xf numFmtId="0" fontId="74" fillId="0" borderId="124" xfId="0" applyFont="1" applyBorder="1" applyAlignment="1">
      <alignment horizontal="center" vertical="center" wrapText="1"/>
    </xf>
    <xf numFmtId="0" fontId="85" fillId="0" borderId="125" xfId="0" applyFont="1" applyFill="1" applyBorder="1" applyAlignment="1">
      <alignment horizontal="center" vertical="center" wrapText="1"/>
    </xf>
    <xf numFmtId="0" fontId="3" fillId="0" borderId="126" xfId="0" applyFont="1" applyFill="1" applyBorder="1" applyAlignment="1">
      <alignment/>
    </xf>
    <xf numFmtId="0" fontId="3" fillId="0" borderId="127" xfId="0" applyFont="1" applyFill="1" applyBorder="1" applyAlignment="1">
      <alignment/>
    </xf>
    <xf numFmtId="0" fontId="49" fillId="0" borderId="123" xfId="0" applyFont="1" applyFill="1" applyBorder="1" applyAlignment="1">
      <alignment horizontal="left" vertical="center" wrapText="1"/>
    </xf>
    <xf numFmtId="0" fontId="49" fillId="0" borderId="46" xfId="0" applyFont="1" applyFill="1" applyBorder="1" applyAlignment="1">
      <alignment horizontal="justify" vertical="center" wrapText="1"/>
    </xf>
    <xf numFmtId="0" fontId="69" fillId="0" borderId="123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/>
    </xf>
    <xf numFmtId="0" fontId="69" fillId="0" borderId="128" xfId="0" applyFont="1" applyBorder="1" applyAlignment="1">
      <alignment horizontal="center" wrapText="1"/>
    </xf>
    <xf numFmtId="0" fontId="67" fillId="0" borderId="42" xfId="0" applyFont="1" applyBorder="1" applyAlignment="1">
      <alignment horizontal="center"/>
    </xf>
    <xf numFmtId="0" fontId="67" fillId="0" borderId="42" xfId="0" applyFont="1" applyBorder="1" applyAlignment="1">
      <alignment horizontal="center" vertical="center"/>
    </xf>
    <xf numFmtId="0" fontId="49" fillId="0" borderId="123" xfId="0" applyFont="1" applyBorder="1" applyAlignment="1">
      <alignment horizontal="center" wrapText="1"/>
    </xf>
    <xf numFmtId="0" fontId="80" fillId="0" borderId="57" xfId="0" applyFont="1" applyBorder="1" applyAlignment="1">
      <alignment horizontal="center" vertical="top" wrapText="1"/>
    </xf>
    <xf numFmtId="0" fontId="69" fillId="0" borderId="45" xfId="0" applyFont="1" applyBorder="1" applyAlignment="1">
      <alignment horizontal="center"/>
    </xf>
    <xf numFmtId="0" fontId="69" fillId="0" borderId="43" xfId="0" applyFont="1" applyBorder="1" applyAlignment="1">
      <alignment horizontal="center" vertical="center"/>
    </xf>
    <xf numFmtId="0" fontId="67" fillId="0" borderId="128" xfId="0" applyFont="1" applyBorder="1" applyAlignment="1">
      <alignment horizontal="center" vertical="center" wrapText="1"/>
    </xf>
    <xf numFmtId="0" fontId="49" fillId="0" borderId="129" xfId="0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219075</xdr:colOff>
      <xdr:row>51</xdr:row>
      <xdr:rowOff>419100</xdr:rowOff>
    </xdr:from>
    <xdr:ext cx="4800600" cy="-380999"/>
    <xdr:grpSp>
      <xdr:nvGrpSpPr>
        <xdr:cNvPr id="1" name="Shape 2"/>
        <xdr:cNvGrpSpPr>
          <a:grpSpLocks/>
        </xdr:cNvGrpSpPr>
      </xdr:nvGrpSpPr>
      <xdr:grpSpPr>
        <a:xfrm>
          <a:off x="219075" y="18345150"/>
          <a:ext cx="4800600" cy="0"/>
          <a:chOff x="2940938" y="3780000"/>
          <a:chExt cx="4810125" cy="0"/>
        </a:xfrm>
        <a:solidFill>
          <a:srgbClr val="FFFFFF"/>
        </a:solidFill>
      </xdr:grpSpPr>
      <xdr:sp>
        <xdr:nvSpPr>
          <xdr:cNvPr id="2" name="Shape 4"/>
          <xdr:cNvSpPr>
            <a:spLocks/>
          </xdr:cNvSpPr>
        </xdr:nvSpPr>
        <xdr:spPr>
          <a:xfrm>
            <a:off x="2940938" y="3780000"/>
            <a:ext cx="481012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0</xdr:col>
      <xdr:colOff>219075</xdr:colOff>
      <xdr:row>94</xdr:row>
      <xdr:rowOff>200025</xdr:rowOff>
    </xdr:from>
    <xdr:ext cx="4800600" cy="-161924"/>
    <xdr:grpSp>
      <xdr:nvGrpSpPr>
        <xdr:cNvPr id="3" name="Shape 2"/>
        <xdr:cNvGrpSpPr>
          <a:grpSpLocks/>
        </xdr:cNvGrpSpPr>
      </xdr:nvGrpSpPr>
      <xdr:grpSpPr>
        <a:xfrm>
          <a:off x="219075" y="35737800"/>
          <a:ext cx="4800600" cy="0"/>
          <a:chOff x="2940938" y="3780000"/>
          <a:chExt cx="4810125" cy="0"/>
        </a:xfrm>
        <a:solidFill>
          <a:srgbClr val="FFFFFF"/>
        </a:solidFill>
      </xdr:grpSpPr>
      <xdr:sp>
        <xdr:nvSpPr>
          <xdr:cNvPr id="4" name="Shape 4"/>
          <xdr:cNvSpPr>
            <a:spLocks/>
          </xdr:cNvSpPr>
        </xdr:nvSpPr>
        <xdr:spPr>
          <a:xfrm>
            <a:off x="2940938" y="3780000"/>
            <a:ext cx="481012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0</xdr:col>
      <xdr:colOff>219075</xdr:colOff>
      <xdr:row>139</xdr:row>
      <xdr:rowOff>161925</xdr:rowOff>
    </xdr:from>
    <xdr:ext cx="4800600" cy="-123824"/>
    <xdr:grpSp>
      <xdr:nvGrpSpPr>
        <xdr:cNvPr id="5" name="Shape 2"/>
        <xdr:cNvGrpSpPr>
          <a:grpSpLocks/>
        </xdr:cNvGrpSpPr>
      </xdr:nvGrpSpPr>
      <xdr:grpSpPr>
        <a:xfrm>
          <a:off x="219075" y="52282725"/>
          <a:ext cx="4800600" cy="0"/>
          <a:chOff x="2940938" y="3780000"/>
          <a:chExt cx="4810125" cy="0"/>
        </a:xfrm>
        <a:solidFill>
          <a:srgbClr val="FFFFFF"/>
        </a:solidFill>
      </xdr:grpSpPr>
      <xdr:sp>
        <xdr:nvSpPr>
          <xdr:cNvPr id="6" name="Shape 4"/>
          <xdr:cNvSpPr>
            <a:spLocks/>
          </xdr:cNvSpPr>
        </xdr:nvSpPr>
        <xdr:spPr>
          <a:xfrm>
            <a:off x="2940938" y="3780000"/>
            <a:ext cx="481012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0</xdr:col>
      <xdr:colOff>219075</xdr:colOff>
      <xdr:row>183</xdr:row>
      <xdr:rowOff>190500</xdr:rowOff>
    </xdr:from>
    <xdr:ext cx="4800600" cy="-152399"/>
    <xdr:grpSp>
      <xdr:nvGrpSpPr>
        <xdr:cNvPr id="7" name="Shape 2"/>
        <xdr:cNvGrpSpPr>
          <a:grpSpLocks/>
        </xdr:cNvGrpSpPr>
      </xdr:nvGrpSpPr>
      <xdr:grpSpPr>
        <a:xfrm>
          <a:off x="219075" y="70027800"/>
          <a:ext cx="4800600" cy="0"/>
          <a:chOff x="2940938" y="3780000"/>
          <a:chExt cx="4810125" cy="0"/>
        </a:xfrm>
        <a:solidFill>
          <a:srgbClr val="FFFFFF"/>
        </a:solidFill>
      </xdr:grpSpPr>
      <xdr:sp>
        <xdr:nvSpPr>
          <xdr:cNvPr id="8" name="Shape 4"/>
          <xdr:cNvSpPr>
            <a:spLocks/>
          </xdr:cNvSpPr>
        </xdr:nvSpPr>
        <xdr:spPr>
          <a:xfrm>
            <a:off x="2940938" y="3780000"/>
            <a:ext cx="481012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0</xdr:col>
      <xdr:colOff>219075</xdr:colOff>
      <xdr:row>183</xdr:row>
      <xdr:rowOff>190500</xdr:rowOff>
    </xdr:from>
    <xdr:ext cx="4800600" cy="-152399"/>
    <xdr:grpSp>
      <xdr:nvGrpSpPr>
        <xdr:cNvPr id="9" name="Shape 2"/>
        <xdr:cNvGrpSpPr>
          <a:grpSpLocks/>
        </xdr:cNvGrpSpPr>
      </xdr:nvGrpSpPr>
      <xdr:grpSpPr>
        <a:xfrm>
          <a:off x="219075" y="70027800"/>
          <a:ext cx="4800600" cy="0"/>
          <a:chOff x="2940938" y="3780000"/>
          <a:chExt cx="4810125" cy="0"/>
        </a:xfrm>
        <a:solidFill>
          <a:srgbClr val="FFFFFF"/>
        </a:solidFill>
      </xdr:grpSpPr>
      <xdr:sp>
        <xdr:nvSpPr>
          <xdr:cNvPr id="10" name="Shape 4"/>
          <xdr:cNvSpPr>
            <a:spLocks/>
          </xdr:cNvSpPr>
        </xdr:nvSpPr>
        <xdr:spPr>
          <a:xfrm>
            <a:off x="2940938" y="3780000"/>
            <a:ext cx="481012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0</xdr:col>
      <xdr:colOff>219075</xdr:colOff>
      <xdr:row>223</xdr:row>
      <xdr:rowOff>190500</xdr:rowOff>
    </xdr:from>
    <xdr:ext cx="4219575" cy="38100"/>
    <xdr:grpSp>
      <xdr:nvGrpSpPr>
        <xdr:cNvPr id="11" name="Shape 2"/>
        <xdr:cNvGrpSpPr>
          <a:grpSpLocks/>
        </xdr:cNvGrpSpPr>
      </xdr:nvGrpSpPr>
      <xdr:grpSpPr>
        <a:xfrm>
          <a:off x="219075" y="86467950"/>
          <a:ext cx="4219575" cy="38100"/>
          <a:chOff x="3231450" y="3780000"/>
          <a:chExt cx="4229100" cy="0"/>
        </a:xfrm>
        <a:solidFill>
          <a:srgbClr val="FFFFFF"/>
        </a:solidFill>
      </xdr:grpSpPr>
      <xdr:sp>
        <xdr:nvSpPr>
          <xdr:cNvPr id="12" name="Shape 6"/>
          <xdr:cNvSpPr>
            <a:spLocks/>
          </xdr:cNvSpPr>
        </xdr:nvSpPr>
        <xdr:spPr>
          <a:xfrm>
            <a:off x="3231450" y="3780000"/>
            <a:ext cx="422910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0</xdr:col>
      <xdr:colOff>219075</xdr:colOff>
      <xdr:row>263</xdr:row>
      <xdr:rowOff>190500</xdr:rowOff>
    </xdr:from>
    <xdr:ext cx="4219575" cy="38100"/>
    <xdr:grpSp>
      <xdr:nvGrpSpPr>
        <xdr:cNvPr id="13" name="Shape 2"/>
        <xdr:cNvGrpSpPr>
          <a:grpSpLocks/>
        </xdr:cNvGrpSpPr>
      </xdr:nvGrpSpPr>
      <xdr:grpSpPr>
        <a:xfrm>
          <a:off x="219075" y="102031800"/>
          <a:ext cx="4219575" cy="38100"/>
          <a:chOff x="3231450" y="3780000"/>
          <a:chExt cx="4229100" cy="0"/>
        </a:xfrm>
        <a:solidFill>
          <a:srgbClr val="FFFFFF"/>
        </a:solidFill>
      </xdr:grpSpPr>
      <xdr:sp>
        <xdr:nvSpPr>
          <xdr:cNvPr id="14" name="Shape 6"/>
          <xdr:cNvSpPr>
            <a:spLocks/>
          </xdr:cNvSpPr>
        </xdr:nvSpPr>
        <xdr:spPr>
          <a:xfrm>
            <a:off x="3231450" y="3780000"/>
            <a:ext cx="422910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0</xdr:col>
      <xdr:colOff>219075</xdr:colOff>
      <xdr:row>304</xdr:row>
      <xdr:rowOff>171450</xdr:rowOff>
    </xdr:from>
    <xdr:ext cx="4219575" cy="38100"/>
    <xdr:grpSp>
      <xdr:nvGrpSpPr>
        <xdr:cNvPr id="15" name="Shape 2"/>
        <xdr:cNvGrpSpPr>
          <a:grpSpLocks/>
        </xdr:cNvGrpSpPr>
      </xdr:nvGrpSpPr>
      <xdr:grpSpPr>
        <a:xfrm>
          <a:off x="219075" y="118071900"/>
          <a:ext cx="4219575" cy="38100"/>
          <a:chOff x="3231450" y="3780000"/>
          <a:chExt cx="4229100" cy="0"/>
        </a:xfrm>
        <a:solidFill>
          <a:srgbClr val="FFFFFF"/>
        </a:solidFill>
      </xdr:grpSpPr>
      <xdr:sp>
        <xdr:nvSpPr>
          <xdr:cNvPr id="16" name="Shape 6"/>
          <xdr:cNvSpPr>
            <a:spLocks/>
          </xdr:cNvSpPr>
        </xdr:nvSpPr>
        <xdr:spPr>
          <a:xfrm>
            <a:off x="3231450" y="3780000"/>
            <a:ext cx="422910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0</xdr:col>
      <xdr:colOff>219075</xdr:colOff>
      <xdr:row>345</xdr:row>
      <xdr:rowOff>171450</xdr:rowOff>
    </xdr:from>
    <xdr:ext cx="4219575" cy="38100"/>
    <xdr:grpSp>
      <xdr:nvGrpSpPr>
        <xdr:cNvPr id="17" name="Shape 2"/>
        <xdr:cNvGrpSpPr>
          <a:grpSpLocks/>
        </xdr:cNvGrpSpPr>
      </xdr:nvGrpSpPr>
      <xdr:grpSpPr>
        <a:xfrm>
          <a:off x="219075" y="134521575"/>
          <a:ext cx="4219575" cy="38100"/>
          <a:chOff x="3231450" y="3780000"/>
          <a:chExt cx="4229100" cy="0"/>
        </a:xfrm>
        <a:solidFill>
          <a:srgbClr val="FFFFFF"/>
        </a:solidFill>
      </xdr:grpSpPr>
      <xdr:sp>
        <xdr:nvSpPr>
          <xdr:cNvPr id="18" name="Shape 6"/>
          <xdr:cNvSpPr>
            <a:spLocks/>
          </xdr:cNvSpPr>
        </xdr:nvSpPr>
        <xdr:spPr>
          <a:xfrm>
            <a:off x="3231450" y="3780000"/>
            <a:ext cx="422910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0</xdr:col>
      <xdr:colOff>219075</xdr:colOff>
      <xdr:row>223</xdr:row>
      <xdr:rowOff>190500</xdr:rowOff>
    </xdr:from>
    <xdr:ext cx="4219575" cy="38100"/>
    <xdr:grpSp>
      <xdr:nvGrpSpPr>
        <xdr:cNvPr id="19" name="Shape 2"/>
        <xdr:cNvGrpSpPr>
          <a:grpSpLocks/>
        </xdr:cNvGrpSpPr>
      </xdr:nvGrpSpPr>
      <xdr:grpSpPr>
        <a:xfrm>
          <a:off x="219075" y="86467950"/>
          <a:ext cx="4219575" cy="38100"/>
          <a:chOff x="3231450" y="3780000"/>
          <a:chExt cx="4229100" cy="0"/>
        </a:xfrm>
        <a:solidFill>
          <a:srgbClr val="FFFFFF"/>
        </a:solidFill>
      </xdr:grpSpPr>
      <xdr:sp>
        <xdr:nvSpPr>
          <xdr:cNvPr id="20" name="Shape 6"/>
          <xdr:cNvSpPr>
            <a:spLocks/>
          </xdr:cNvSpPr>
        </xdr:nvSpPr>
        <xdr:spPr>
          <a:xfrm>
            <a:off x="3231450" y="3780000"/>
            <a:ext cx="422910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0</xdr:col>
      <xdr:colOff>219075</xdr:colOff>
      <xdr:row>263</xdr:row>
      <xdr:rowOff>190500</xdr:rowOff>
    </xdr:from>
    <xdr:ext cx="4219575" cy="38100"/>
    <xdr:grpSp>
      <xdr:nvGrpSpPr>
        <xdr:cNvPr id="21" name="Shape 2"/>
        <xdr:cNvGrpSpPr>
          <a:grpSpLocks/>
        </xdr:cNvGrpSpPr>
      </xdr:nvGrpSpPr>
      <xdr:grpSpPr>
        <a:xfrm>
          <a:off x="219075" y="102031800"/>
          <a:ext cx="4219575" cy="38100"/>
          <a:chOff x="3231450" y="3780000"/>
          <a:chExt cx="4229100" cy="0"/>
        </a:xfrm>
        <a:solidFill>
          <a:srgbClr val="FFFFFF"/>
        </a:solidFill>
      </xdr:grpSpPr>
      <xdr:sp>
        <xdr:nvSpPr>
          <xdr:cNvPr id="22" name="Shape 6"/>
          <xdr:cNvSpPr>
            <a:spLocks/>
          </xdr:cNvSpPr>
        </xdr:nvSpPr>
        <xdr:spPr>
          <a:xfrm>
            <a:off x="3231450" y="3780000"/>
            <a:ext cx="422910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0</xdr:col>
      <xdr:colOff>219075</xdr:colOff>
      <xdr:row>304</xdr:row>
      <xdr:rowOff>171450</xdr:rowOff>
    </xdr:from>
    <xdr:ext cx="4219575" cy="38100"/>
    <xdr:grpSp>
      <xdr:nvGrpSpPr>
        <xdr:cNvPr id="23" name="Shape 2"/>
        <xdr:cNvGrpSpPr>
          <a:grpSpLocks/>
        </xdr:cNvGrpSpPr>
      </xdr:nvGrpSpPr>
      <xdr:grpSpPr>
        <a:xfrm>
          <a:off x="219075" y="118071900"/>
          <a:ext cx="4219575" cy="38100"/>
          <a:chOff x="3231450" y="3780000"/>
          <a:chExt cx="4229100" cy="0"/>
        </a:xfrm>
        <a:solidFill>
          <a:srgbClr val="FFFFFF"/>
        </a:solidFill>
      </xdr:grpSpPr>
      <xdr:sp>
        <xdr:nvSpPr>
          <xdr:cNvPr id="24" name="Shape 6"/>
          <xdr:cNvSpPr>
            <a:spLocks/>
          </xdr:cNvSpPr>
        </xdr:nvSpPr>
        <xdr:spPr>
          <a:xfrm>
            <a:off x="3231450" y="3780000"/>
            <a:ext cx="422910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0</xdr:col>
      <xdr:colOff>219075</xdr:colOff>
      <xdr:row>345</xdr:row>
      <xdr:rowOff>171450</xdr:rowOff>
    </xdr:from>
    <xdr:ext cx="4219575" cy="38100"/>
    <xdr:grpSp>
      <xdr:nvGrpSpPr>
        <xdr:cNvPr id="25" name="Shape 2"/>
        <xdr:cNvGrpSpPr>
          <a:grpSpLocks/>
        </xdr:cNvGrpSpPr>
      </xdr:nvGrpSpPr>
      <xdr:grpSpPr>
        <a:xfrm>
          <a:off x="219075" y="134521575"/>
          <a:ext cx="4219575" cy="38100"/>
          <a:chOff x="3231450" y="3780000"/>
          <a:chExt cx="4229100" cy="0"/>
        </a:xfrm>
        <a:solidFill>
          <a:srgbClr val="FFFFFF"/>
        </a:solidFill>
      </xdr:grpSpPr>
      <xdr:sp>
        <xdr:nvSpPr>
          <xdr:cNvPr id="26" name="Shape 6"/>
          <xdr:cNvSpPr>
            <a:spLocks/>
          </xdr:cNvSpPr>
        </xdr:nvSpPr>
        <xdr:spPr>
          <a:xfrm>
            <a:off x="3231450" y="3780000"/>
            <a:ext cx="422910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0</xdr:col>
      <xdr:colOff>219075</xdr:colOff>
      <xdr:row>345</xdr:row>
      <xdr:rowOff>171450</xdr:rowOff>
    </xdr:from>
    <xdr:ext cx="4219575" cy="38100"/>
    <xdr:grpSp>
      <xdr:nvGrpSpPr>
        <xdr:cNvPr id="27" name="Shape 2"/>
        <xdr:cNvGrpSpPr>
          <a:grpSpLocks/>
        </xdr:cNvGrpSpPr>
      </xdr:nvGrpSpPr>
      <xdr:grpSpPr>
        <a:xfrm>
          <a:off x="219075" y="134521575"/>
          <a:ext cx="4219575" cy="38100"/>
          <a:chOff x="3231450" y="3780000"/>
          <a:chExt cx="4229100" cy="0"/>
        </a:xfrm>
        <a:solidFill>
          <a:srgbClr val="FFFFFF"/>
        </a:solidFill>
      </xdr:grpSpPr>
      <xdr:sp>
        <xdr:nvSpPr>
          <xdr:cNvPr id="28" name="Shape 6"/>
          <xdr:cNvSpPr>
            <a:spLocks/>
          </xdr:cNvSpPr>
        </xdr:nvSpPr>
        <xdr:spPr>
          <a:xfrm>
            <a:off x="3231450" y="3780000"/>
            <a:ext cx="422910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0</xdr:col>
      <xdr:colOff>219075</xdr:colOff>
      <xdr:row>345</xdr:row>
      <xdr:rowOff>171450</xdr:rowOff>
    </xdr:from>
    <xdr:ext cx="4219575" cy="38100"/>
    <xdr:grpSp>
      <xdr:nvGrpSpPr>
        <xdr:cNvPr id="29" name="Shape 2"/>
        <xdr:cNvGrpSpPr>
          <a:grpSpLocks/>
        </xdr:cNvGrpSpPr>
      </xdr:nvGrpSpPr>
      <xdr:grpSpPr>
        <a:xfrm>
          <a:off x="219075" y="134521575"/>
          <a:ext cx="4219575" cy="38100"/>
          <a:chOff x="3231450" y="3780000"/>
          <a:chExt cx="4229100" cy="0"/>
        </a:xfrm>
        <a:solidFill>
          <a:srgbClr val="FFFFFF"/>
        </a:solidFill>
      </xdr:grpSpPr>
      <xdr:sp>
        <xdr:nvSpPr>
          <xdr:cNvPr id="30" name="Shape 6"/>
          <xdr:cNvSpPr>
            <a:spLocks/>
          </xdr:cNvSpPr>
        </xdr:nvSpPr>
        <xdr:spPr>
          <a:xfrm>
            <a:off x="3231450" y="3780000"/>
            <a:ext cx="422910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0</xdr:col>
      <xdr:colOff>219075</xdr:colOff>
      <xdr:row>475</xdr:row>
      <xdr:rowOff>152400</xdr:rowOff>
    </xdr:from>
    <xdr:ext cx="4638675" cy="38100"/>
    <xdr:grpSp>
      <xdr:nvGrpSpPr>
        <xdr:cNvPr id="31" name="Shape 2"/>
        <xdr:cNvGrpSpPr>
          <a:grpSpLocks/>
        </xdr:cNvGrpSpPr>
      </xdr:nvGrpSpPr>
      <xdr:grpSpPr>
        <a:xfrm>
          <a:off x="219075" y="185499375"/>
          <a:ext cx="4638675" cy="38100"/>
          <a:chOff x="3021900" y="3780000"/>
          <a:chExt cx="4648200" cy="0"/>
        </a:xfrm>
        <a:solidFill>
          <a:srgbClr val="FFFFFF"/>
        </a:solidFill>
      </xdr:grpSpPr>
      <xdr:sp>
        <xdr:nvSpPr>
          <xdr:cNvPr id="32" name="Shape 12"/>
          <xdr:cNvSpPr>
            <a:spLocks/>
          </xdr:cNvSpPr>
        </xdr:nvSpPr>
        <xdr:spPr>
          <a:xfrm>
            <a:off x="3021900" y="3780000"/>
            <a:ext cx="464820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0</xdr:col>
      <xdr:colOff>219075</xdr:colOff>
      <xdr:row>517</xdr:row>
      <xdr:rowOff>152400</xdr:rowOff>
    </xdr:from>
    <xdr:ext cx="4638675" cy="38100"/>
    <xdr:grpSp>
      <xdr:nvGrpSpPr>
        <xdr:cNvPr id="33" name="Shape 2"/>
        <xdr:cNvGrpSpPr>
          <a:grpSpLocks/>
        </xdr:cNvGrpSpPr>
      </xdr:nvGrpSpPr>
      <xdr:grpSpPr>
        <a:xfrm>
          <a:off x="219075" y="203006325"/>
          <a:ext cx="4638675" cy="38100"/>
          <a:chOff x="3021900" y="3780000"/>
          <a:chExt cx="4648200" cy="0"/>
        </a:xfrm>
        <a:solidFill>
          <a:srgbClr val="FFFFFF"/>
        </a:solidFill>
      </xdr:grpSpPr>
      <xdr:sp>
        <xdr:nvSpPr>
          <xdr:cNvPr id="34" name="Shape 12"/>
          <xdr:cNvSpPr>
            <a:spLocks/>
          </xdr:cNvSpPr>
        </xdr:nvSpPr>
        <xdr:spPr>
          <a:xfrm>
            <a:off x="3021900" y="3780000"/>
            <a:ext cx="464820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0</xdr:col>
      <xdr:colOff>219075</xdr:colOff>
      <xdr:row>517</xdr:row>
      <xdr:rowOff>152400</xdr:rowOff>
    </xdr:from>
    <xdr:ext cx="4638675" cy="38100"/>
    <xdr:grpSp>
      <xdr:nvGrpSpPr>
        <xdr:cNvPr id="35" name="Shape 2"/>
        <xdr:cNvGrpSpPr>
          <a:grpSpLocks/>
        </xdr:cNvGrpSpPr>
      </xdr:nvGrpSpPr>
      <xdr:grpSpPr>
        <a:xfrm>
          <a:off x="219075" y="203006325"/>
          <a:ext cx="4638675" cy="38100"/>
          <a:chOff x="3021900" y="3780000"/>
          <a:chExt cx="4648200" cy="0"/>
        </a:xfrm>
        <a:solidFill>
          <a:srgbClr val="FFFFFF"/>
        </a:solidFill>
      </xdr:grpSpPr>
      <xdr:sp>
        <xdr:nvSpPr>
          <xdr:cNvPr id="36" name="Shape 12"/>
          <xdr:cNvSpPr>
            <a:spLocks/>
          </xdr:cNvSpPr>
        </xdr:nvSpPr>
        <xdr:spPr>
          <a:xfrm>
            <a:off x="3021900" y="3780000"/>
            <a:ext cx="464820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  <xdr:oneCellAnchor>
    <xdr:from>
      <xdr:col>15</xdr:col>
      <xdr:colOff>304800</xdr:colOff>
      <xdr:row>422</xdr:row>
      <xdr:rowOff>0</xdr:rowOff>
    </xdr:from>
    <xdr:ext cx="2638425" cy="38100"/>
    <xdr:grpSp>
      <xdr:nvGrpSpPr>
        <xdr:cNvPr id="37" name="Shape 2"/>
        <xdr:cNvGrpSpPr>
          <a:grpSpLocks/>
        </xdr:cNvGrpSpPr>
      </xdr:nvGrpSpPr>
      <xdr:grpSpPr>
        <a:xfrm>
          <a:off x="9144000" y="161820225"/>
          <a:ext cx="2638425" cy="38100"/>
          <a:chOff x="4022025" y="3770475"/>
          <a:chExt cx="2647950" cy="19050"/>
        </a:xfrm>
        <a:solidFill>
          <a:srgbClr val="FFFFFF"/>
        </a:solidFill>
      </xdr:grpSpPr>
      <xdr:sp>
        <xdr:nvSpPr>
          <xdr:cNvPr id="38" name="Shape 16"/>
          <xdr:cNvSpPr>
            <a:spLocks/>
          </xdr:cNvSpPr>
        </xdr:nvSpPr>
        <xdr:spPr>
          <a:xfrm>
            <a:off x="4022025" y="3770475"/>
            <a:ext cx="2647950" cy="19050"/>
          </a:xfrm>
          <a:prstGeom prst="straightConnector1">
            <a:avLst/>
          </a:prstGeom>
          <a:noFill/>
          <a:ln w="9525" cmpd="sng">
            <a:solidFill>
              <a:srgbClr val="5B9BD5"/>
            </a:solidFill>
            <a:headEnd type="none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2:AA530"/>
  <sheetViews>
    <sheetView tabSelected="1" view="pageBreakPreview" zoomScale="60" zoomScaleNormal="68" zoomScalePageLayoutView="0" workbookViewId="0" topLeftCell="A475">
      <selection activeCell="A483" sqref="A483:Z483"/>
    </sheetView>
  </sheetViews>
  <sheetFormatPr defaultColWidth="12.625" defaultRowHeight="15" customHeight="1"/>
  <cols>
    <col min="1" max="1" width="20.75390625" style="0" customWidth="1"/>
    <col min="2" max="2" width="19.75390625" style="0" customWidth="1"/>
    <col min="3" max="3" width="15.00390625" style="0" customWidth="1"/>
    <col min="4" max="4" width="9.00390625" style="0" customWidth="1"/>
    <col min="5" max="5" width="7.875" style="0" customWidth="1"/>
    <col min="6" max="7" width="4.125" style="0" customWidth="1"/>
    <col min="8" max="8" width="4.875" style="0" customWidth="1"/>
    <col min="9" max="9" width="5.75390625" style="0" customWidth="1"/>
    <col min="10" max="15" width="4.125" style="0" customWidth="1"/>
    <col min="16" max="16" width="4.875" style="0" customWidth="1"/>
    <col min="17" max="17" width="7.25390625" style="0" customWidth="1"/>
    <col min="18" max="21" width="3.375" style="0" customWidth="1"/>
    <col min="22" max="25" width="3.25390625" style="0" customWidth="1"/>
    <col min="26" max="26" width="9.625" style="0" customWidth="1"/>
    <col min="27" max="27" width="38.375" style="0" customWidth="1"/>
  </cols>
  <sheetData>
    <row r="1" s="150" customFormat="1" ht="12" customHeight="1"/>
    <row r="2" spans="1:26" s="151" customFormat="1" ht="12" customHeight="1">
      <c r="A2" s="327" t="s">
        <v>215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</row>
    <row r="3" spans="1:26" s="151" customFormat="1" ht="12" customHeight="1">
      <c r="A3" s="327" t="s">
        <v>216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</row>
    <row r="4" spans="1:26" s="151" customFormat="1" ht="12" customHeight="1">
      <c r="A4" s="311" t="s">
        <v>217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</row>
    <row r="5" spans="1:26" s="151" customFormat="1" ht="12" customHeight="1">
      <c r="A5" s="311" t="s">
        <v>218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</row>
    <row r="6" spans="1:26" s="151" customFormat="1" ht="12" customHeight="1">
      <c r="A6" s="311" t="s">
        <v>219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</row>
    <row r="7" spans="1:26" s="150" customFormat="1" ht="12" customHeight="1">
      <c r="A7" s="311" t="s">
        <v>220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</row>
    <row r="8" spans="2:9" s="150" customFormat="1" ht="12" customHeight="1">
      <c r="B8" s="152"/>
      <c r="C8" s="152"/>
      <c r="D8" s="152"/>
      <c r="E8" s="152"/>
      <c r="F8" s="152"/>
      <c r="G8" s="152"/>
      <c r="H8" s="152"/>
      <c r="I8" s="152"/>
    </row>
    <row r="9" spans="2:9" s="150" customFormat="1" ht="12" customHeight="1" thickBot="1">
      <c r="B9" s="153"/>
      <c r="C9" s="311"/>
      <c r="D9" s="311"/>
      <c r="E9" s="311"/>
      <c r="F9" s="311"/>
      <c r="G9" s="311"/>
      <c r="H9" s="311"/>
      <c r="I9" s="311"/>
    </row>
    <row r="10" spans="1:27" ht="15.75" thickTop="1">
      <c r="A10" s="264" t="s">
        <v>0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6"/>
      <c r="AA10" s="1"/>
    </row>
    <row r="11" spans="1:27" ht="8.25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4"/>
      <c r="AA11" s="1"/>
    </row>
    <row r="12" spans="1:27" ht="15">
      <c r="A12" s="265" t="s">
        <v>1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9"/>
      <c r="AA12" s="1"/>
    </row>
    <row r="13" spans="1:27" ht="6" customHeight="1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6"/>
      <c r="AA13" s="1"/>
    </row>
    <row r="14" spans="1:27" ht="15">
      <c r="A14" s="266" t="s">
        <v>2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9"/>
      <c r="AA14" s="1"/>
    </row>
    <row r="15" spans="1:27" ht="15.75" thickBot="1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6"/>
      <c r="AA15" s="1"/>
    </row>
    <row r="16" spans="1:27" ht="17.25" customHeight="1" thickTop="1">
      <c r="A16" s="267" t="s">
        <v>3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268"/>
      <c r="P16" s="269" t="s">
        <v>4</v>
      </c>
      <c r="Q16" s="155"/>
      <c r="R16" s="155"/>
      <c r="S16" s="155"/>
      <c r="T16" s="155"/>
      <c r="U16" s="155"/>
      <c r="V16" s="155"/>
      <c r="W16" s="268"/>
      <c r="X16" s="154" t="s">
        <v>5</v>
      </c>
      <c r="Y16" s="155"/>
      <c r="Z16" s="156"/>
      <c r="AA16" s="1"/>
    </row>
    <row r="17" spans="1:27" ht="18.75" customHeight="1">
      <c r="A17" s="244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216"/>
      <c r="P17" s="217"/>
      <c r="Q17" s="164"/>
      <c r="R17" s="164"/>
      <c r="S17" s="164"/>
      <c r="T17" s="164"/>
      <c r="U17" s="164"/>
      <c r="V17" s="164"/>
      <c r="W17" s="218"/>
      <c r="X17" s="217"/>
      <c r="Y17" s="164"/>
      <c r="Z17" s="165"/>
      <c r="AA17" s="1"/>
    </row>
    <row r="18" spans="1:27" ht="5.25" customHeight="1">
      <c r="A18" s="244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216"/>
      <c r="P18" s="260">
        <v>1</v>
      </c>
      <c r="Q18" s="261"/>
      <c r="R18" s="261"/>
      <c r="S18" s="261"/>
      <c r="T18" s="261"/>
      <c r="U18" s="261"/>
      <c r="V18" s="261"/>
      <c r="W18" s="202"/>
      <c r="X18" s="262" t="s">
        <v>7</v>
      </c>
      <c r="Y18" s="261"/>
      <c r="Z18" s="263"/>
      <c r="AA18" s="1"/>
    </row>
    <row r="19" spans="1:27" ht="21" customHeight="1">
      <c r="A19" s="245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218"/>
      <c r="P19" s="217"/>
      <c r="Q19" s="164"/>
      <c r="R19" s="164"/>
      <c r="S19" s="164"/>
      <c r="T19" s="164"/>
      <c r="U19" s="164"/>
      <c r="V19" s="164"/>
      <c r="W19" s="218"/>
      <c r="X19" s="217"/>
      <c r="Y19" s="164"/>
      <c r="Z19" s="165"/>
      <c r="AA19" s="1"/>
    </row>
    <row r="20" spans="1:27" ht="9" customHeight="1">
      <c r="A20" s="277" t="s">
        <v>13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3"/>
      <c r="AA20" s="1"/>
    </row>
    <row r="21" spans="1:27" ht="13.5" customHeight="1">
      <c r="A21" s="245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5"/>
      <c r="AA21" s="1"/>
    </row>
    <row r="22" spans="1:27" ht="19.5" customHeight="1" thickBot="1">
      <c r="A22" s="278" t="s">
        <v>15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253"/>
      <c r="AA22" s="1"/>
    </row>
    <row r="23" spans="1:27" ht="21" customHeight="1" thickBot="1" thickTop="1">
      <c r="A23" s="287" t="s">
        <v>16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87"/>
      <c r="AA23" s="1"/>
    </row>
    <row r="24" spans="1:27" ht="39" customHeight="1" thickBot="1" thickTop="1">
      <c r="A24" s="81" t="s">
        <v>20</v>
      </c>
      <c r="B24" s="82" t="s">
        <v>6</v>
      </c>
      <c r="C24" s="83" t="s">
        <v>21</v>
      </c>
      <c r="D24" s="305" t="s">
        <v>22</v>
      </c>
      <c r="E24" s="206"/>
      <c r="F24" s="206"/>
      <c r="G24" s="206"/>
      <c r="H24" s="306"/>
      <c r="I24" s="302" t="s">
        <v>23</v>
      </c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303" t="s">
        <v>24</v>
      </c>
      <c r="V24" s="173"/>
      <c r="W24" s="173"/>
      <c r="X24" s="173"/>
      <c r="Y24" s="173"/>
      <c r="Z24" s="174"/>
      <c r="AA24" s="1"/>
    </row>
    <row r="25" spans="1:27" s="79" customFormat="1" ht="24.75" customHeight="1" thickBot="1" thickTop="1">
      <c r="A25" s="280" t="s">
        <v>8</v>
      </c>
      <c r="B25" s="307" t="s">
        <v>9</v>
      </c>
      <c r="C25" s="308" t="s">
        <v>10</v>
      </c>
      <c r="D25" s="172">
        <v>14</v>
      </c>
      <c r="E25" s="173"/>
      <c r="F25" s="173"/>
      <c r="G25" s="173"/>
      <c r="H25" s="174"/>
      <c r="I25" s="240">
        <v>2020</v>
      </c>
      <c r="J25" s="206"/>
      <c r="K25" s="206"/>
      <c r="L25" s="206"/>
      <c r="M25" s="206"/>
      <c r="N25" s="207"/>
      <c r="O25" s="240">
        <v>2021</v>
      </c>
      <c r="P25" s="206"/>
      <c r="Q25" s="206"/>
      <c r="R25" s="206"/>
      <c r="S25" s="206"/>
      <c r="T25" s="206"/>
      <c r="U25" s="304"/>
      <c r="V25" s="179"/>
      <c r="W25" s="179"/>
      <c r="X25" s="179"/>
      <c r="Y25" s="179"/>
      <c r="Z25" s="180"/>
      <c r="AA25" s="76"/>
    </row>
    <row r="26" spans="1:27" s="79" customFormat="1" ht="62.25" customHeight="1" thickBot="1" thickTop="1">
      <c r="A26" s="170"/>
      <c r="B26" s="177"/>
      <c r="C26" s="309"/>
      <c r="D26" s="175"/>
      <c r="E26" s="176"/>
      <c r="F26" s="176"/>
      <c r="G26" s="176"/>
      <c r="H26" s="177"/>
      <c r="I26" s="284" t="s">
        <v>28</v>
      </c>
      <c r="J26" s="206"/>
      <c r="K26" s="207"/>
      <c r="L26" s="208" t="s">
        <v>29</v>
      </c>
      <c r="M26" s="206"/>
      <c r="N26" s="207"/>
      <c r="O26" s="205" t="s">
        <v>30</v>
      </c>
      <c r="P26" s="206"/>
      <c r="Q26" s="207"/>
      <c r="R26" s="208" t="s">
        <v>31</v>
      </c>
      <c r="S26" s="206"/>
      <c r="T26" s="207"/>
      <c r="U26" s="241" t="s">
        <v>32</v>
      </c>
      <c r="V26" s="179"/>
      <c r="W26" s="180"/>
      <c r="X26" s="208" t="s">
        <v>33</v>
      </c>
      <c r="Y26" s="206"/>
      <c r="Z26" s="207"/>
      <c r="AA26" s="76"/>
    </row>
    <row r="27" spans="1:27" s="79" customFormat="1" ht="71.25" customHeight="1" thickTop="1">
      <c r="A27" s="170"/>
      <c r="B27" s="177"/>
      <c r="C27" s="309"/>
      <c r="D27" s="175"/>
      <c r="E27" s="176"/>
      <c r="F27" s="176"/>
      <c r="G27" s="176"/>
      <c r="H27" s="177"/>
      <c r="I27" s="310">
        <v>9</v>
      </c>
      <c r="J27" s="173"/>
      <c r="K27" s="174"/>
      <c r="L27" s="296">
        <f>(9/12)*100</f>
        <v>75</v>
      </c>
      <c r="M27" s="173"/>
      <c r="N27" s="174"/>
      <c r="O27" s="229">
        <v>11</v>
      </c>
      <c r="P27" s="173"/>
      <c r="Q27" s="174"/>
      <c r="R27" s="296">
        <f>(11/12)*100</f>
        <v>91.66666666666666</v>
      </c>
      <c r="S27" s="173"/>
      <c r="T27" s="174"/>
      <c r="U27" s="229">
        <v>11</v>
      </c>
      <c r="V27" s="173"/>
      <c r="W27" s="174"/>
      <c r="X27" s="296">
        <f>(11/13)*100</f>
        <v>84.61538461538461</v>
      </c>
      <c r="Y27" s="173"/>
      <c r="Z27" s="174"/>
      <c r="AA27" s="80"/>
    </row>
    <row r="28" spans="1:27" s="79" customFormat="1" ht="71.25" customHeight="1">
      <c r="A28" s="170"/>
      <c r="B28" s="177"/>
      <c r="C28" s="309"/>
      <c r="D28" s="175"/>
      <c r="E28" s="176"/>
      <c r="F28" s="176"/>
      <c r="G28" s="176"/>
      <c r="H28" s="177"/>
      <c r="I28" s="309"/>
      <c r="J28" s="176"/>
      <c r="K28" s="177"/>
      <c r="L28" s="175"/>
      <c r="M28" s="176"/>
      <c r="N28" s="177"/>
      <c r="O28" s="175"/>
      <c r="P28" s="176"/>
      <c r="Q28" s="177"/>
      <c r="R28" s="175"/>
      <c r="S28" s="176"/>
      <c r="T28" s="177"/>
      <c r="U28" s="175"/>
      <c r="V28" s="176"/>
      <c r="W28" s="177"/>
      <c r="X28" s="175"/>
      <c r="Y28" s="176"/>
      <c r="Z28" s="177"/>
      <c r="AA28" s="80"/>
    </row>
    <row r="29" spans="1:27" s="79" customFormat="1" ht="12.75" customHeight="1" thickBot="1">
      <c r="A29" s="292"/>
      <c r="B29" s="295"/>
      <c r="C29" s="294"/>
      <c r="D29" s="293"/>
      <c r="E29" s="294"/>
      <c r="F29" s="294"/>
      <c r="G29" s="294"/>
      <c r="H29" s="295"/>
      <c r="I29" s="179"/>
      <c r="J29" s="179"/>
      <c r="K29" s="180"/>
      <c r="L29" s="178"/>
      <c r="M29" s="179"/>
      <c r="N29" s="180"/>
      <c r="O29" s="178"/>
      <c r="P29" s="179"/>
      <c r="Q29" s="180"/>
      <c r="R29" s="178"/>
      <c r="S29" s="179"/>
      <c r="T29" s="180"/>
      <c r="U29" s="178"/>
      <c r="V29" s="179"/>
      <c r="W29" s="180"/>
      <c r="X29" s="178"/>
      <c r="Y29" s="179"/>
      <c r="Z29" s="180"/>
      <c r="AA29" s="76"/>
    </row>
    <row r="30" spans="1:27" ht="77.25" customHeight="1" thickBot="1" thickTop="1">
      <c r="A30" s="7" t="s">
        <v>20</v>
      </c>
      <c r="B30" s="8" t="s">
        <v>6</v>
      </c>
      <c r="C30" s="9" t="s">
        <v>21</v>
      </c>
      <c r="D30" s="166" t="s">
        <v>22</v>
      </c>
      <c r="E30" s="167"/>
      <c r="F30" s="167"/>
      <c r="G30" s="167"/>
      <c r="H30" s="168"/>
      <c r="I30" s="301" t="s">
        <v>23</v>
      </c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54" t="s">
        <v>24</v>
      </c>
      <c r="V30" s="155"/>
      <c r="W30" s="155"/>
      <c r="X30" s="155"/>
      <c r="Y30" s="155"/>
      <c r="Z30" s="156"/>
      <c r="AA30" s="1"/>
    </row>
    <row r="31" spans="1:27" s="79" customFormat="1" ht="25.5" customHeight="1" thickBot="1" thickTop="1">
      <c r="A31" s="280" t="s">
        <v>11</v>
      </c>
      <c r="B31" s="307" t="s">
        <v>12</v>
      </c>
      <c r="C31" s="308" t="s">
        <v>10</v>
      </c>
      <c r="D31" s="172">
        <v>8</v>
      </c>
      <c r="E31" s="173"/>
      <c r="F31" s="173"/>
      <c r="G31" s="173"/>
      <c r="H31" s="174"/>
      <c r="I31" s="240">
        <v>2020</v>
      </c>
      <c r="J31" s="206"/>
      <c r="K31" s="206"/>
      <c r="L31" s="206"/>
      <c r="M31" s="206"/>
      <c r="N31" s="207"/>
      <c r="O31" s="240">
        <v>2021</v>
      </c>
      <c r="P31" s="206"/>
      <c r="Q31" s="206"/>
      <c r="R31" s="206"/>
      <c r="S31" s="206"/>
      <c r="T31" s="206"/>
      <c r="U31" s="160"/>
      <c r="V31" s="161"/>
      <c r="W31" s="161"/>
      <c r="X31" s="161"/>
      <c r="Y31" s="161"/>
      <c r="Z31" s="162"/>
      <c r="AA31" s="76"/>
    </row>
    <row r="32" spans="1:27" s="79" customFormat="1" ht="55.5" customHeight="1" thickBot="1" thickTop="1">
      <c r="A32" s="170"/>
      <c r="B32" s="177"/>
      <c r="C32" s="309"/>
      <c r="D32" s="175"/>
      <c r="E32" s="176"/>
      <c r="F32" s="176"/>
      <c r="G32" s="176"/>
      <c r="H32" s="177"/>
      <c r="I32" s="284" t="s">
        <v>28</v>
      </c>
      <c r="J32" s="206"/>
      <c r="K32" s="207"/>
      <c r="L32" s="208" t="s">
        <v>29</v>
      </c>
      <c r="M32" s="206"/>
      <c r="N32" s="207"/>
      <c r="O32" s="205" t="s">
        <v>30</v>
      </c>
      <c r="P32" s="206"/>
      <c r="Q32" s="207"/>
      <c r="R32" s="208" t="s">
        <v>31</v>
      </c>
      <c r="S32" s="206"/>
      <c r="T32" s="207"/>
      <c r="U32" s="241" t="s">
        <v>32</v>
      </c>
      <c r="V32" s="179"/>
      <c r="W32" s="180"/>
      <c r="X32" s="208" t="s">
        <v>33</v>
      </c>
      <c r="Y32" s="206"/>
      <c r="Z32" s="207"/>
      <c r="AA32" s="76"/>
    </row>
    <row r="33" spans="1:27" s="79" customFormat="1" ht="36.75" customHeight="1" thickTop="1">
      <c r="A33" s="170"/>
      <c r="B33" s="177"/>
      <c r="C33" s="309"/>
      <c r="D33" s="175"/>
      <c r="E33" s="176"/>
      <c r="F33" s="176"/>
      <c r="G33" s="176"/>
      <c r="H33" s="177"/>
      <c r="I33" s="310">
        <v>1</v>
      </c>
      <c r="J33" s="173"/>
      <c r="K33" s="174"/>
      <c r="L33" s="228">
        <f>(1/8)*100</f>
        <v>12.5</v>
      </c>
      <c r="M33" s="173"/>
      <c r="N33" s="174"/>
      <c r="O33" s="229">
        <v>7</v>
      </c>
      <c r="P33" s="173"/>
      <c r="Q33" s="174"/>
      <c r="R33" s="228">
        <f>(7/8)*100</f>
        <v>87.5</v>
      </c>
      <c r="S33" s="173"/>
      <c r="T33" s="174"/>
      <c r="U33" s="229">
        <v>3</v>
      </c>
      <c r="V33" s="173"/>
      <c r="W33" s="174"/>
      <c r="X33" s="296">
        <f>(3/7)*100</f>
        <v>42.857142857142854</v>
      </c>
      <c r="Y33" s="173"/>
      <c r="Z33" s="174"/>
      <c r="AA33" s="76"/>
    </row>
    <row r="34" spans="1:27" s="79" customFormat="1" ht="35.25" customHeight="1">
      <c r="A34" s="170"/>
      <c r="B34" s="177"/>
      <c r="C34" s="309"/>
      <c r="D34" s="175"/>
      <c r="E34" s="176"/>
      <c r="F34" s="176"/>
      <c r="G34" s="176"/>
      <c r="H34" s="177"/>
      <c r="I34" s="309"/>
      <c r="J34" s="176"/>
      <c r="K34" s="177"/>
      <c r="L34" s="175"/>
      <c r="M34" s="176"/>
      <c r="N34" s="177"/>
      <c r="O34" s="175"/>
      <c r="P34" s="176"/>
      <c r="Q34" s="177"/>
      <c r="R34" s="175"/>
      <c r="S34" s="176"/>
      <c r="T34" s="177"/>
      <c r="U34" s="175"/>
      <c r="V34" s="176"/>
      <c r="W34" s="177"/>
      <c r="X34" s="175"/>
      <c r="Y34" s="176"/>
      <c r="Z34" s="177"/>
      <c r="AA34" s="76"/>
    </row>
    <row r="35" spans="1:27" s="79" customFormat="1" ht="13.5" customHeight="1" thickBot="1">
      <c r="A35" s="292"/>
      <c r="B35" s="295"/>
      <c r="C35" s="294"/>
      <c r="D35" s="293"/>
      <c r="E35" s="294"/>
      <c r="F35" s="294"/>
      <c r="G35" s="294"/>
      <c r="H35" s="295"/>
      <c r="I35" s="179"/>
      <c r="J35" s="179"/>
      <c r="K35" s="180"/>
      <c r="L35" s="178"/>
      <c r="M35" s="179"/>
      <c r="N35" s="180"/>
      <c r="O35" s="178"/>
      <c r="P35" s="179"/>
      <c r="Q35" s="180"/>
      <c r="R35" s="178"/>
      <c r="S35" s="179"/>
      <c r="T35" s="180"/>
      <c r="U35" s="178"/>
      <c r="V35" s="179"/>
      <c r="W35" s="180"/>
      <c r="X35" s="178"/>
      <c r="Y35" s="179"/>
      <c r="Z35" s="180"/>
      <c r="AA35" s="76"/>
    </row>
    <row r="36" spans="1:27" ht="16.5" customHeight="1" thickTop="1">
      <c r="A36" s="299" t="s">
        <v>41</v>
      </c>
      <c r="B36" s="263"/>
      <c r="C36" s="297" t="s">
        <v>42</v>
      </c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9"/>
      <c r="AA36" s="1"/>
    </row>
    <row r="37" spans="1:27" ht="26.25" customHeight="1" thickBot="1">
      <c r="A37" s="300"/>
      <c r="B37" s="162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2"/>
      <c r="AA37" s="1"/>
    </row>
    <row r="38" spans="1:27" ht="26.25" customHeight="1" thickBot="1" thickTop="1">
      <c r="A38" s="298" t="s">
        <v>45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87"/>
      <c r="AA38" s="1"/>
    </row>
    <row r="39" spans="1:27" ht="30" customHeight="1" thickTop="1">
      <c r="A39" s="243" t="s">
        <v>46</v>
      </c>
      <c r="B39" s="202"/>
      <c r="C39" s="246" t="s">
        <v>21</v>
      </c>
      <c r="D39" s="215" t="s">
        <v>47</v>
      </c>
      <c r="E39" s="202"/>
      <c r="F39" s="254" t="s">
        <v>48</v>
      </c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6"/>
      <c r="R39" s="154" t="s">
        <v>49</v>
      </c>
      <c r="S39" s="155"/>
      <c r="T39" s="155"/>
      <c r="U39" s="155"/>
      <c r="V39" s="155"/>
      <c r="W39" s="155"/>
      <c r="X39" s="156"/>
      <c r="Y39" s="163" t="s">
        <v>50</v>
      </c>
      <c r="Z39" s="156"/>
      <c r="AA39" s="1"/>
    </row>
    <row r="40" spans="1:27" ht="15.75" customHeight="1">
      <c r="A40" s="244"/>
      <c r="B40" s="216"/>
      <c r="C40" s="247"/>
      <c r="D40" s="157"/>
      <c r="E40" s="216"/>
      <c r="F40" s="204">
        <v>1</v>
      </c>
      <c r="G40" s="182"/>
      <c r="H40" s="182"/>
      <c r="I40" s="189"/>
      <c r="J40" s="204">
        <v>2</v>
      </c>
      <c r="K40" s="182"/>
      <c r="L40" s="182"/>
      <c r="M40" s="189"/>
      <c r="N40" s="204">
        <v>3</v>
      </c>
      <c r="O40" s="182"/>
      <c r="P40" s="182"/>
      <c r="Q40" s="189"/>
      <c r="R40" s="157"/>
      <c r="S40" s="158"/>
      <c r="T40" s="158"/>
      <c r="U40" s="158"/>
      <c r="V40" s="158"/>
      <c r="W40" s="158"/>
      <c r="X40" s="159"/>
      <c r="Y40" s="158"/>
      <c r="Z40" s="159"/>
      <c r="AA40" s="1"/>
    </row>
    <row r="41" spans="1:27" ht="15.75" customHeight="1" thickBot="1">
      <c r="A41" s="245"/>
      <c r="B41" s="218"/>
      <c r="C41" s="248"/>
      <c r="D41" s="217"/>
      <c r="E41" s="218"/>
      <c r="F41" s="195" t="s">
        <v>51</v>
      </c>
      <c r="G41" s="196"/>
      <c r="H41" s="195" t="s">
        <v>52</v>
      </c>
      <c r="I41" s="196"/>
      <c r="J41" s="195" t="s">
        <v>51</v>
      </c>
      <c r="K41" s="196"/>
      <c r="L41" s="195" t="s">
        <v>52</v>
      </c>
      <c r="M41" s="196"/>
      <c r="N41" s="195" t="s">
        <v>51</v>
      </c>
      <c r="O41" s="184"/>
      <c r="P41" s="195" t="s">
        <v>52</v>
      </c>
      <c r="Q41" s="196"/>
      <c r="R41" s="160"/>
      <c r="S41" s="161"/>
      <c r="T41" s="161"/>
      <c r="U41" s="161"/>
      <c r="V41" s="161"/>
      <c r="W41" s="161"/>
      <c r="X41" s="162"/>
      <c r="Y41" s="164"/>
      <c r="Z41" s="165"/>
      <c r="AA41" s="1"/>
    </row>
    <row r="42" spans="1:27" ht="21" customHeight="1" thickTop="1">
      <c r="A42" s="188"/>
      <c r="B42" s="189"/>
      <c r="C42" s="10"/>
      <c r="D42" s="190"/>
      <c r="E42" s="189"/>
      <c r="F42" s="11" t="s">
        <v>53</v>
      </c>
      <c r="G42" s="11" t="s">
        <v>54</v>
      </c>
      <c r="H42" s="11" t="s">
        <v>53</v>
      </c>
      <c r="I42" s="11" t="s">
        <v>54</v>
      </c>
      <c r="J42" s="11" t="s">
        <v>53</v>
      </c>
      <c r="K42" s="11" t="s">
        <v>54</v>
      </c>
      <c r="L42" s="11" t="s">
        <v>53</v>
      </c>
      <c r="M42" s="11" t="s">
        <v>54</v>
      </c>
      <c r="N42" s="11" t="s">
        <v>53</v>
      </c>
      <c r="O42" s="11" t="s">
        <v>54</v>
      </c>
      <c r="P42" s="11" t="s">
        <v>53</v>
      </c>
      <c r="Q42" s="11" t="s">
        <v>54</v>
      </c>
      <c r="R42" s="230"/>
      <c r="S42" s="164"/>
      <c r="T42" s="164"/>
      <c r="U42" s="164"/>
      <c r="V42" s="164"/>
      <c r="W42" s="164"/>
      <c r="X42" s="218"/>
      <c r="Y42" s="190"/>
      <c r="Z42" s="219"/>
      <c r="AA42" s="1"/>
    </row>
    <row r="43" spans="1:27" s="79" customFormat="1" ht="53.25" customHeight="1">
      <c r="A43" s="191" t="s">
        <v>55</v>
      </c>
      <c r="B43" s="192"/>
      <c r="C43" s="84" t="s">
        <v>56</v>
      </c>
      <c r="D43" s="193">
        <v>1</v>
      </c>
      <c r="E43" s="194"/>
      <c r="F43" s="85"/>
      <c r="G43" s="85"/>
      <c r="H43" s="85"/>
      <c r="I43" s="85"/>
      <c r="J43" s="85"/>
      <c r="K43" s="85"/>
      <c r="L43" s="84">
        <v>1</v>
      </c>
      <c r="M43" s="84">
        <v>100</v>
      </c>
      <c r="N43" s="84">
        <v>1</v>
      </c>
      <c r="O43" s="84">
        <v>100</v>
      </c>
      <c r="P43" s="85"/>
      <c r="Q43" s="85"/>
      <c r="R43" s="220" t="s">
        <v>213</v>
      </c>
      <c r="S43" s="221"/>
      <c r="T43" s="221"/>
      <c r="U43" s="221"/>
      <c r="V43" s="221"/>
      <c r="W43" s="221"/>
      <c r="X43" s="192"/>
      <c r="Y43" s="271" t="s">
        <v>57</v>
      </c>
      <c r="Z43" s="272"/>
      <c r="AA43" s="76"/>
    </row>
    <row r="44" spans="1:27" s="79" customFormat="1" ht="109.5" customHeight="1">
      <c r="A44" s="191" t="s">
        <v>59</v>
      </c>
      <c r="B44" s="192"/>
      <c r="C44" s="84" t="s">
        <v>60</v>
      </c>
      <c r="D44" s="193">
        <v>69</v>
      </c>
      <c r="E44" s="194"/>
      <c r="F44" s="85"/>
      <c r="G44" s="85"/>
      <c r="H44" s="85"/>
      <c r="I44" s="85"/>
      <c r="J44" s="85"/>
      <c r="K44" s="85"/>
      <c r="L44" s="84">
        <v>14</v>
      </c>
      <c r="M44" s="84">
        <f>(L44*O44)/N44</f>
        <v>20.28985507246377</v>
      </c>
      <c r="N44" s="84">
        <v>69</v>
      </c>
      <c r="O44" s="84">
        <v>100</v>
      </c>
      <c r="P44" s="84">
        <v>26</v>
      </c>
      <c r="Q44" s="86">
        <f>(P44*O44)/N44</f>
        <v>37.68115942028985</v>
      </c>
      <c r="R44" s="220" t="s">
        <v>61</v>
      </c>
      <c r="S44" s="221"/>
      <c r="T44" s="221"/>
      <c r="U44" s="221"/>
      <c r="V44" s="221"/>
      <c r="W44" s="221"/>
      <c r="X44" s="192"/>
      <c r="Y44" s="271" t="s">
        <v>15</v>
      </c>
      <c r="Z44" s="272"/>
      <c r="AA44" s="76"/>
    </row>
    <row r="45" spans="1:27" ht="70.5" customHeight="1">
      <c r="A45" s="282"/>
      <c r="B45" s="189"/>
      <c r="C45" s="12"/>
      <c r="D45" s="283"/>
      <c r="E45" s="189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235"/>
      <c r="S45" s="182"/>
      <c r="T45" s="182"/>
      <c r="U45" s="182"/>
      <c r="V45" s="182"/>
      <c r="W45" s="182"/>
      <c r="X45" s="189"/>
      <c r="Y45" s="235"/>
      <c r="Z45" s="236"/>
      <c r="AA45" s="1"/>
    </row>
    <row r="46" spans="1:27" ht="70.5" customHeight="1" thickBot="1">
      <c r="A46" s="201"/>
      <c r="B46" s="202"/>
      <c r="C46" s="14"/>
      <c r="D46" s="203"/>
      <c r="E46" s="202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224"/>
      <c r="S46" s="226"/>
      <c r="T46" s="226"/>
      <c r="U46" s="226"/>
      <c r="V46" s="226"/>
      <c r="W46" s="226"/>
      <c r="X46" s="227"/>
      <c r="Y46" s="224"/>
      <c r="Z46" s="225"/>
      <c r="AA46" s="1"/>
    </row>
    <row r="47" spans="1:27" ht="15.75" customHeight="1" thickBot="1">
      <c r="A47" s="270" t="s">
        <v>63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1"/>
      <c r="AA47" s="1"/>
    </row>
    <row r="48" spans="1:27" ht="33" customHeight="1" thickBot="1">
      <c r="A48" s="212"/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1"/>
      <c r="AA48" s="1"/>
    </row>
    <row r="49" spans="1:27" ht="33" customHeight="1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8"/>
      <c r="AA49" s="1"/>
    </row>
    <row r="50" spans="1:27" ht="20.25" customHeight="1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6"/>
      <c r="AA50" s="1"/>
    </row>
    <row r="51" spans="1:27" ht="20.25" customHeight="1">
      <c r="A51" s="213" t="s">
        <v>64</v>
      </c>
      <c r="B51" s="158"/>
      <c r="C51" s="158"/>
      <c r="D51" s="158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14"/>
      <c r="Q51" s="158"/>
      <c r="R51" s="158"/>
      <c r="S51" s="158"/>
      <c r="T51" s="158"/>
      <c r="U51" s="158"/>
      <c r="V51" s="158"/>
      <c r="W51" s="158"/>
      <c r="X51" s="158"/>
      <c r="Y51" s="158"/>
      <c r="Z51" s="159"/>
      <c r="AA51" s="19"/>
    </row>
    <row r="52" spans="1:27" ht="33" customHeight="1">
      <c r="A52" s="197" t="s">
        <v>65</v>
      </c>
      <c r="B52" s="198"/>
      <c r="C52" s="198"/>
      <c r="D52" s="19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99"/>
      <c r="Q52" s="198"/>
      <c r="R52" s="198"/>
      <c r="S52" s="198"/>
      <c r="T52" s="198"/>
      <c r="U52" s="198"/>
      <c r="V52" s="198"/>
      <c r="W52" s="198"/>
      <c r="X52" s="198"/>
      <c r="Y52" s="198"/>
      <c r="Z52" s="200"/>
      <c r="AA52" s="1"/>
    </row>
    <row r="53" spans="1:27" ht="22.5" customHeight="1">
      <c r="A53" s="20"/>
      <c r="B53" s="21"/>
      <c r="C53" s="21"/>
      <c r="D53" s="2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3"/>
      <c r="AA53" s="1"/>
    </row>
    <row r="54" spans="1:27" ht="6" customHeight="1" thickBo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6"/>
      <c r="AA54" s="1"/>
    </row>
    <row r="55" spans="1:27" ht="15.75" customHeight="1" thickTop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1"/>
    </row>
    <row r="56" spans="1:27" ht="15.75" customHeight="1" thickBo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1"/>
    </row>
    <row r="57" spans="1:27" ht="13.5" customHeight="1" thickTop="1">
      <c r="A57" s="264" t="s">
        <v>0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6"/>
      <c r="AA57" s="1"/>
    </row>
    <row r="58" spans="1:27" ht="15.75" customHeight="1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4"/>
      <c r="AA58" s="1"/>
    </row>
    <row r="59" spans="1:27" ht="12.75" customHeight="1">
      <c r="A59" s="265" t="s">
        <v>1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9"/>
      <c r="AA59" s="1"/>
    </row>
    <row r="60" spans="1:27" ht="12.75" customHeight="1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6"/>
      <c r="AA60" s="1"/>
    </row>
    <row r="61" spans="1:27" ht="15.75" customHeight="1">
      <c r="A61" s="266" t="s">
        <v>2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9"/>
      <c r="AA61" s="1"/>
    </row>
    <row r="62" spans="1:27" ht="15.75" customHeight="1" thickBot="1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6"/>
      <c r="AA62" s="1"/>
    </row>
    <row r="63" spans="1:27" ht="30" customHeight="1" thickTop="1">
      <c r="A63" s="267" t="s">
        <v>66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268"/>
      <c r="P63" s="269" t="s">
        <v>4</v>
      </c>
      <c r="Q63" s="155"/>
      <c r="R63" s="155"/>
      <c r="S63" s="155"/>
      <c r="T63" s="155"/>
      <c r="U63" s="155"/>
      <c r="V63" s="155"/>
      <c r="W63" s="155"/>
      <c r="X63" s="154" t="s">
        <v>67</v>
      </c>
      <c r="Y63" s="155"/>
      <c r="Z63" s="156"/>
      <c r="AA63" s="1"/>
    </row>
    <row r="64" spans="1:27" ht="21" customHeight="1">
      <c r="A64" s="244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216"/>
      <c r="P64" s="217"/>
      <c r="Q64" s="164"/>
      <c r="R64" s="164"/>
      <c r="S64" s="164"/>
      <c r="T64" s="164"/>
      <c r="U64" s="164"/>
      <c r="V64" s="164"/>
      <c r="W64" s="164"/>
      <c r="X64" s="217"/>
      <c r="Y64" s="164"/>
      <c r="Z64" s="165"/>
      <c r="AA64" s="1"/>
    </row>
    <row r="65" spans="1:27" ht="10.5" customHeight="1">
      <c r="A65" s="244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216"/>
      <c r="P65" s="260">
        <v>1</v>
      </c>
      <c r="Q65" s="261"/>
      <c r="R65" s="261"/>
      <c r="S65" s="261"/>
      <c r="T65" s="261"/>
      <c r="U65" s="261"/>
      <c r="V65" s="261"/>
      <c r="W65" s="202"/>
      <c r="X65" s="262" t="s">
        <v>58</v>
      </c>
      <c r="Y65" s="261"/>
      <c r="Z65" s="263"/>
      <c r="AA65" s="1"/>
    </row>
    <row r="66" spans="1:27" ht="12.75" customHeight="1">
      <c r="A66" s="245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218"/>
      <c r="P66" s="217"/>
      <c r="Q66" s="164"/>
      <c r="R66" s="164"/>
      <c r="S66" s="164"/>
      <c r="T66" s="164"/>
      <c r="U66" s="164"/>
      <c r="V66" s="164"/>
      <c r="W66" s="218"/>
      <c r="X66" s="217"/>
      <c r="Y66" s="164"/>
      <c r="Z66" s="165"/>
      <c r="AA66" s="1"/>
    </row>
    <row r="67" spans="1:27" ht="18.75" customHeight="1">
      <c r="A67" s="277" t="s">
        <v>68</v>
      </c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3"/>
      <c r="AA67" s="1"/>
    </row>
    <row r="68" spans="1:27" ht="14.25" customHeight="1">
      <c r="A68" s="245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5"/>
      <c r="AA68" s="1"/>
    </row>
    <row r="69" spans="1:27" ht="33" customHeight="1" thickBot="1">
      <c r="A69" s="278" t="s">
        <v>15</v>
      </c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253"/>
      <c r="AA69" s="1"/>
    </row>
    <row r="70" spans="1:27" ht="18.75" customHeight="1" thickBot="1" thickTop="1">
      <c r="A70" s="287" t="s">
        <v>16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87"/>
      <c r="AA70" s="1"/>
    </row>
    <row r="71" spans="1:27" ht="66" customHeight="1" thickBot="1" thickTop="1">
      <c r="A71" s="7" t="s">
        <v>20</v>
      </c>
      <c r="B71" s="8" t="s">
        <v>6</v>
      </c>
      <c r="C71" s="9" t="s">
        <v>21</v>
      </c>
      <c r="D71" s="166" t="s">
        <v>22</v>
      </c>
      <c r="E71" s="167"/>
      <c r="F71" s="167"/>
      <c r="G71" s="167"/>
      <c r="H71" s="168"/>
      <c r="I71" s="239" t="s">
        <v>23</v>
      </c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54" t="s">
        <v>24</v>
      </c>
      <c r="V71" s="155"/>
      <c r="W71" s="155"/>
      <c r="X71" s="155"/>
      <c r="Y71" s="155"/>
      <c r="Z71" s="156"/>
      <c r="AA71" s="1"/>
    </row>
    <row r="72" spans="1:27" s="79" customFormat="1" ht="42" customHeight="1" thickBot="1" thickTop="1">
      <c r="A72" s="280" t="s">
        <v>17</v>
      </c>
      <c r="B72" s="280" t="s">
        <v>18</v>
      </c>
      <c r="C72" s="169" t="s">
        <v>19</v>
      </c>
      <c r="D72" s="172">
        <v>5</v>
      </c>
      <c r="E72" s="173"/>
      <c r="F72" s="173"/>
      <c r="G72" s="173"/>
      <c r="H72" s="174"/>
      <c r="I72" s="240">
        <v>2020</v>
      </c>
      <c r="J72" s="206"/>
      <c r="K72" s="206"/>
      <c r="L72" s="206"/>
      <c r="M72" s="206"/>
      <c r="N72" s="207"/>
      <c r="O72" s="240">
        <v>2021</v>
      </c>
      <c r="P72" s="206"/>
      <c r="Q72" s="206"/>
      <c r="R72" s="206"/>
      <c r="S72" s="206"/>
      <c r="T72" s="206"/>
      <c r="U72" s="160"/>
      <c r="V72" s="161"/>
      <c r="W72" s="161"/>
      <c r="X72" s="161"/>
      <c r="Y72" s="161"/>
      <c r="Z72" s="162"/>
      <c r="AA72" s="87"/>
    </row>
    <row r="73" spans="1:27" s="79" customFormat="1" ht="42" customHeight="1" thickBot="1" thickTop="1">
      <c r="A73" s="170"/>
      <c r="B73" s="170"/>
      <c r="C73" s="170"/>
      <c r="D73" s="175"/>
      <c r="E73" s="176"/>
      <c r="F73" s="176"/>
      <c r="G73" s="176"/>
      <c r="H73" s="177"/>
      <c r="I73" s="284" t="s">
        <v>28</v>
      </c>
      <c r="J73" s="206"/>
      <c r="K73" s="207"/>
      <c r="L73" s="208" t="s">
        <v>29</v>
      </c>
      <c r="M73" s="206"/>
      <c r="N73" s="207"/>
      <c r="O73" s="205" t="s">
        <v>30</v>
      </c>
      <c r="P73" s="206"/>
      <c r="Q73" s="207"/>
      <c r="R73" s="208" t="s">
        <v>31</v>
      </c>
      <c r="S73" s="206"/>
      <c r="T73" s="207"/>
      <c r="U73" s="241" t="s">
        <v>32</v>
      </c>
      <c r="V73" s="179"/>
      <c r="W73" s="180"/>
      <c r="X73" s="208" t="s">
        <v>33</v>
      </c>
      <c r="Y73" s="206"/>
      <c r="Z73" s="207"/>
      <c r="AA73" s="76"/>
    </row>
    <row r="74" spans="1:27" s="79" customFormat="1" ht="42" customHeight="1" thickBot="1" thickTop="1">
      <c r="A74" s="292"/>
      <c r="B74" s="292"/>
      <c r="C74" s="292"/>
      <c r="D74" s="293"/>
      <c r="E74" s="294"/>
      <c r="F74" s="294"/>
      <c r="G74" s="294"/>
      <c r="H74" s="295"/>
      <c r="I74" s="275">
        <v>5</v>
      </c>
      <c r="J74" s="250"/>
      <c r="K74" s="251"/>
      <c r="L74" s="249">
        <v>100</v>
      </c>
      <c r="M74" s="250"/>
      <c r="N74" s="251"/>
      <c r="O74" s="275">
        <v>5</v>
      </c>
      <c r="P74" s="250"/>
      <c r="Q74" s="251"/>
      <c r="R74" s="249">
        <v>100</v>
      </c>
      <c r="S74" s="250"/>
      <c r="T74" s="251"/>
      <c r="U74" s="275">
        <v>4</v>
      </c>
      <c r="V74" s="250"/>
      <c r="W74" s="251"/>
      <c r="X74" s="249">
        <v>80</v>
      </c>
      <c r="Y74" s="250"/>
      <c r="Z74" s="251"/>
      <c r="AA74" s="76"/>
    </row>
    <row r="75" spans="1:27" ht="60" customHeight="1" thickBot="1" thickTop="1">
      <c r="A75" s="7" t="s">
        <v>20</v>
      </c>
      <c r="B75" s="8" t="s">
        <v>6</v>
      </c>
      <c r="C75" s="9" t="s">
        <v>21</v>
      </c>
      <c r="D75" s="166" t="s">
        <v>22</v>
      </c>
      <c r="E75" s="167"/>
      <c r="F75" s="167"/>
      <c r="G75" s="167"/>
      <c r="H75" s="168"/>
      <c r="I75" s="239" t="s">
        <v>23</v>
      </c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54" t="s">
        <v>24</v>
      </c>
      <c r="V75" s="155"/>
      <c r="W75" s="155"/>
      <c r="X75" s="155"/>
      <c r="Y75" s="155"/>
      <c r="Z75" s="156"/>
      <c r="AA75" s="1"/>
    </row>
    <row r="76" spans="1:27" s="79" customFormat="1" ht="42" customHeight="1" thickBot="1" thickTop="1">
      <c r="A76" s="280" t="s">
        <v>25</v>
      </c>
      <c r="B76" s="280" t="s">
        <v>26</v>
      </c>
      <c r="C76" s="169" t="s">
        <v>27</v>
      </c>
      <c r="D76" s="172">
        <v>31</v>
      </c>
      <c r="E76" s="173"/>
      <c r="F76" s="173"/>
      <c r="G76" s="173"/>
      <c r="H76" s="174"/>
      <c r="I76" s="240">
        <v>2020</v>
      </c>
      <c r="J76" s="206"/>
      <c r="K76" s="206"/>
      <c r="L76" s="206"/>
      <c r="M76" s="206"/>
      <c r="N76" s="207"/>
      <c r="O76" s="240">
        <v>2021</v>
      </c>
      <c r="P76" s="206"/>
      <c r="Q76" s="206"/>
      <c r="R76" s="206"/>
      <c r="S76" s="206"/>
      <c r="T76" s="206"/>
      <c r="U76" s="160"/>
      <c r="V76" s="161"/>
      <c r="W76" s="161"/>
      <c r="X76" s="161"/>
      <c r="Y76" s="161"/>
      <c r="Z76" s="162"/>
      <c r="AA76" s="76"/>
    </row>
    <row r="77" spans="1:27" s="79" customFormat="1" ht="42" customHeight="1" thickBot="1" thickTop="1">
      <c r="A77" s="170"/>
      <c r="B77" s="170"/>
      <c r="C77" s="170"/>
      <c r="D77" s="175"/>
      <c r="E77" s="176"/>
      <c r="F77" s="176"/>
      <c r="G77" s="176"/>
      <c r="H77" s="177"/>
      <c r="I77" s="284" t="s">
        <v>28</v>
      </c>
      <c r="J77" s="206"/>
      <c r="K77" s="207"/>
      <c r="L77" s="208" t="s">
        <v>29</v>
      </c>
      <c r="M77" s="206"/>
      <c r="N77" s="207"/>
      <c r="O77" s="205" t="s">
        <v>30</v>
      </c>
      <c r="P77" s="206"/>
      <c r="Q77" s="207"/>
      <c r="R77" s="208" t="s">
        <v>31</v>
      </c>
      <c r="S77" s="206"/>
      <c r="T77" s="207"/>
      <c r="U77" s="241" t="s">
        <v>32</v>
      </c>
      <c r="V77" s="179"/>
      <c r="W77" s="180"/>
      <c r="X77" s="208" t="s">
        <v>33</v>
      </c>
      <c r="Y77" s="206"/>
      <c r="Z77" s="207"/>
      <c r="AA77" s="76"/>
    </row>
    <row r="78" spans="1:27" s="79" customFormat="1" ht="42" customHeight="1" thickTop="1">
      <c r="A78" s="292"/>
      <c r="B78" s="292"/>
      <c r="C78" s="292"/>
      <c r="D78" s="293"/>
      <c r="E78" s="294"/>
      <c r="F78" s="294"/>
      <c r="G78" s="294"/>
      <c r="H78" s="295"/>
      <c r="I78" s="275">
        <v>32</v>
      </c>
      <c r="J78" s="250"/>
      <c r="K78" s="251"/>
      <c r="L78" s="249">
        <f>(32/32)*100</f>
        <v>100</v>
      </c>
      <c r="M78" s="250"/>
      <c r="N78" s="251"/>
      <c r="O78" s="275">
        <v>31</v>
      </c>
      <c r="P78" s="250"/>
      <c r="Q78" s="251"/>
      <c r="R78" s="249">
        <f>(32/32)*100</f>
        <v>100</v>
      </c>
      <c r="S78" s="250"/>
      <c r="T78" s="251"/>
      <c r="U78" s="249">
        <v>31</v>
      </c>
      <c r="V78" s="250"/>
      <c r="W78" s="251"/>
      <c r="X78" s="249">
        <v>100</v>
      </c>
      <c r="Y78" s="250"/>
      <c r="Z78" s="251"/>
      <c r="AA78" s="76"/>
    </row>
    <row r="79" spans="1:27" ht="46.5" customHeight="1" thickBot="1">
      <c r="A79" s="181" t="s">
        <v>41</v>
      </c>
      <c r="B79" s="182"/>
      <c r="C79" s="252" t="s">
        <v>42</v>
      </c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253"/>
      <c r="AA79" s="1"/>
    </row>
    <row r="80" spans="1:27" ht="15.75" customHeight="1" thickBot="1" thickTop="1">
      <c r="A80" s="186" t="s">
        <v>69</v>
      </c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87"/>
      <c r="AA80" s="1"/>
    </row>
    <row r="81" spans="1:27" ht="41.25" customHeight="1" thickTop="1">
      <c r="A81" s="243" t="s">
        <v>46</v>
      </c>
      <c r="B81" s="202"/>
      <c r="C81" s="246" t="s">
        <v>21</v>
      </c>
      <c r="D81" s="215" t="s">
        <v>47</v>
      </c>
      <c r="E81" s="202"/>
      <c r="F81" s="254" t="s">
        <v>209</v>
      </c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6"/>
      <c r="R81" s="154" t="s">
        <v>49</v>
      </c>
      <c r="S81" s="155"/>
      <c r="T81" s="155"/>
      <c r="U81" s="155"/>
      <c r="V81" s="155"/>
      <c r="W81" s="155"/>
      <c r="X81" s="156"/>
      <c r="Y81" s="163" t="s">
        <v>50</v>
      </c>
      <c r="Z81" s="156"/>
      <c r="AA81" s="1"/>
    </row>
    <row r="82" spans="1:27" ht="15.75" customHeight="1">
      <c r="A82" s="244"/>
      <c r="B82" s="216"/>
      <c r="C82" s="247"/>
      <c r="D82" s="157"/>
      <c r="E82" s="216"/>
      <c r="F82" s="204">
        <v>1</v>
      </c>
      <c r="G82" s="182"/>
      <c r="H82" s="182"/>
      <c r="I82" s="189"/>
      <c r="J82" s="204">
        <v>2</v>
      </c>
      <c r="K82" s="182"/>
      <c r="L82" s="182"/>
      <c r="M82" s="189"/>
      <c r="N82" s="204">
        <v>3</v>
      </c>
      <c r="O82" s="182"/>
      <c r="P82" s="182"/>
      <c r="Q82" s="189"/>
      <c r="R82" s="157"/>
      <c r="S82" s="158"/>
      <c r="T82" s="158"/>
      <c r="U82" s="158"/>
      <c r="V82" s="158"/>
      <c r="W82" s="158"/>
      <c r="X82" s="159"/>
      <c r="Y82" s="158"/>
      <c r="Z82" s="159"/>
      <c r="AA82" s="1"/>
    </row>
    <row r="83" spans="1:27" ht="15.75" customHeight="1" thickBot="1">
      <c r="A83" s="245"/>
      <c r="B83" s="218"/>
      <c r="C83" s="248"/>
      <c r="D83" s="217"/>
      <c r="E83" s="218"/>
      <c r="F83" s="195" t="s">
        <v>51</v>
      </c>
      <c r="G83" s="196"/>
      <c r="H83" s="195" t="s">
        <v>52</v>
      </c>
      <c r="I83" s="196"/>
      <c r="J83" s="195" t="s">
        <v>51</v>
      </c>
      <c r="K83" s="196"/>
      <c r="L83" s="195" t="s">
        <v>52</v>
      </c>
      <c r="M83" s="196"/>
      <c r="N83" s="195" t="s">
        <v>51</v>
      </c>
      <c r="O83" s="184"/>
      <c r="P83" s="195" t="s">
        <v>52</v>
      </c>
      <c r="Q83" s="196"/>
      <c r="R83" s="160"/>
      <c r="S83" s="161"/>
      <c r="T83" s="161"/>
      <c r="U83" s="161"/>
      <c r="V83" s="161"/>
      <c r="W83" s="161"/>
      <c r="X83" s="162"/>
      <c r="Y83" s="164"/>
      <c r="Z83" s="165"/>
      <c r="AA83" s="1"/>
    </row>
    <row r="84" spans="1:27" ht="15.75" customHeight="1" thickTop="1">
      <c r="A84" s="188"/>
      <c r="B84" s="189"/>
      <c r="C84" s="10"/>
      <c r="D84" s="190"/>
      <c r="E84" s="189"/>
      <c r="F84" s="11" t="s">
        <v>53</v>
      </c>
      <c r="G84" s="11" t="s">
        <v>54</v>
      </c>
      <c r="H84" s="11" t="s">
        <v>53</v>
      </c>
      <c r="I84" s="11" t="s">
        <v>54</v>
      </c>
      <c r="J84" s="11" t="s">
        <v>53</v>
      </c>
      <c r="K84" s="11" t="s">
        <v>54</v>
      </c>
      <c r="L84" s="11" t="s">
        <v>53</v>
      </c>
      <c r="M84" s="11" t="s">
        <v>54</v>
      </c>
      <c r="N84" s="11" t="s">
        <v>53</v>
      </c>
      <c r="O84" s="11" t="s">
        <v>54</v>
      </c>
      <c r="P84" s="11" t="s">
        <v>53</v>
      </c>
      <c r="Q84" s="11" t="s">
        <v>54</v>
      </c>
      <c r="R84" s="230"/>
      <c r="S84" s="164"/>
      <c r="T84" s="164"/>
      <c r="U84" s="164"/>
      <c r="V84" s="164"/>
      <c r="W84" s="164"/>
      <c r="X84" s="218"/>
      <c r="Y84" s="190"/>
      <c r="Z84" s="219"/>
      <c r="AA84" s="1"/>
    </row>
    <row r="85" spans="1:27" s="79" customFormat="1" ht="70.5" customHeight="1">
      <c r="A85" s="191" t="s">
        <v>71</v>
      </c>
      <c r="B85" s="192"/>
      <c r="C85" s="84" t="s">
        <v>72</v>
      </c>
      <c r="D85" s="193">
        <v>1</v>
      </c>
      <c r="E85" s="194"/>
      <c r="F85" s="85"/>
      <c r="G85" s="85"/>
      <c r="H85" s="84"/>
      <c r="I85" s="84"/>
      <c r="J85" s="84">
        <v>1</v>
      </c>
      <c r="K85" s="84">
        <v>100</v>
      </c>
      <c r="L85" s="84">
        <v>1</v>
      </c>
      <c r="M85" s="84">
        <v>100</v>
      </c>
      <c r="N85" s="85"/>
      <c r="O85" s="85"/>
      <c r="P85" s="85"/>
      <c r="Q85" s="85"/>
      <c r="R85" s="220" t="s">
        <v>73</v>
      </c>
      <c r="S85" s="221"/>
      <c r="T85" s="221"/>
      <c r="U85" s="221"/>
      <c r="V85" s="221"/>
      <c r="W85" s="221"/>
      <c r="X85" s="192"/>
      <c r="Y85" s="317" t="s">
        <v>15</v>
      </c>
      <c r="Z85" s="318"/>
      <c r="AA85" s="76"/>
    </row>
    <row r="86" spans="1:27" s="79" customFormat="1" ht="70.5" customHeight="1">
      <c r="A86" s="191" t="s">
        <v>74</v>
      </c>
      <c r="B86" s="192"/>
      <c r="C86" s="84" t="s">
        <v>72</v>
      </c>
      <c r="D86" s="193">
        <v>1</v>
      </c>
      <c r="E86" s="194"/>
      <c r="F86" s="85"/>
      <c r="G86" s="85"/>
      <c r="H86" s="85"/>
      <c r="I86" s="85"/>
      <c r="J86" s="84">
        <v>1</v>
      </c>
      <c r="K86" s="84">
        <v>100</v>
      </c>
      <c r="L86" s="84">
        <v>0</v>
      </c>
      <c r="M86" s="84">
        <v>0</v>
      </c>
      <c r="N86" s="85"/>
      <c r="O86" s="85"/>
      <c r="P86" s="85"/>
      <c r="Q86" s="85"/>
      <c r="R86" s="220" t="s">
        <v>75</v>
      </c>
      <c r="S86" s="221"/>
      <c r="T86" s="221"/>
      <c r="U86" s="221"/>
      <c r="V86" s="221"/>
      <c r="W86" s="221"/>
      <c r="X86" s="192"/>
      <c r="Y86" s="317" t="s">
        <v>76</v>
      </c>
      <c r="Z86" s="318"/>
      <c r="AA86" s="76"/>
    </row>
    <row r="87" spans="1:27" s="79" customFormat="1" ht="70.5" customHeight="1">
      <c r="A87" s="191" t="s">
        <v>77</v>
      </c>
      <c r="B87" s="192"/>
      <c r="C87" s="84" t="s">
        <v>78</v>
      </c>
      <c r="D87" s="288">
        <v>91</v>
      </c>
      <c r="E87" s="194"/>
      <c r="F87" s="85"/>
      <c r="G87" s="85"/>
      <c r="H87" s="85"/>
      <c r="I87" s="85"/>
      <c r="J87" s="85"/>
      <c r="K87" s="85"/>
      <c r="L87" s="85"/>
      <c r="M87" s="85"/>
      <c r="N87" s="84">
        <v>91</v>
      </c>
      <c r="O87" s="84">
        <v>100</v>
      </c>
      <c r="P87" s="84">
        <f>(7/7)*100</f>
        <v>100</v>
      </c>
      <c r="Q87" s="84">
        <v>100</v>
      </c>
      <c r="R87" s="220" t="s">
        <v>79</v>
      </c>
      <c r="S87" s="221"/>
      <c r="T87" s="221"/>
      <c r="U87" s="221"/>
      <c r="V87" s="221"/>
      <c r="W87" s="221"/>
      <c r="X87" s="192"/>
      <c r="Y87" s="222" t="s">
        <v>76</v>
      </c>
      <c r="Z87" s="223"/>
      <c r="AA87" s="76"/>
    </row>
    <row r="88" spans="1:27" s="79" customFormat="1" ht="70.5" customHeight="1">
      <c r="A88" s="191" t="s">
        <v>80</v>
      </c>
      <c r="B88" s="192"/>
      <c r="C88" s="84" t="s">
        <v>78</v>
      </c>
      <c r="D88" s="288">
        <v>90</v>
      </c>
      <c r="E88" s="194"/>
      <c r="F88" s="85"/>
      <c r="G88" s="85"/>
      <c r="H88" s="85"/>
      <c r="I88" s="85"/>
      <c r="J88" s="85"/>
      <c r="K88" s="85"/>
      <c r="L88" s="85"/>
      <c r="M88" s="85"/>
      <c r="N88" s="84">
        <v>90</v>
      </c>
      <c r="O88" s="84">
        <v>100</v>
      </c>
      <c r="P88" s="88">
        <f>(1025/1138)*100</f>
        <v>90.07029876977153</v>
      </c>
      <c r="Q88" s="89">
        <f>(P88*O88)/N88</f>
        <v>100.07810974419058</v>
      </c>
      <c r="R88" s="220"/>
      <c r="S88" s="221"/>
      <c r="T88" s="221"/>
      <c r="U88" s="221"/>
      <c r="V88" s="221"/>
      <c r="W88" s="221"/>
      <c r="X88" s="192"/>
      <c r="Y88" s="222" t="s">
        <v>76</v>
      </c>
      <c r="Z88" s="223"/>
      <c r="AA88" s="76"/>
    </row>
    <row r="89" spans="1:27" s="79" customFormat="1" ht="70.5" customHeight="1" thickBot="1">
      <c r="A89" s="96"/>
      <c r="B89" s="97"/>
      <c r="C89" s="98"/>
      <c r="D89" s="99"/>
      <c r="E89" s="100"/>
      <c r="F89" s="101"/>
      <c r="G89" s="101"/>
      <c r="H89" s="101"/>
      <c r="I89" s="101"/>
      <c r="J89" s="101"/>
      <c r="K89" s="101"/>
      <c r="L89" s="101"/>
      <c r="M89" s="101"/>
      <c r="N89" s="98"/>
      <c r="O89" s="98"/>
      <c r="P89" s="102"/>
      <c r="Q89" s="103"/>
      <c r="R89" s="224"/>
      <c r="S89" s="258"/>
      <c r="T89" s="258"/>
      <c r="U89" s="258"/>
      <c r="V89" s="258"/>
      <c r="W89" s="258"/>
      <c r="X89" s="259"/>
      <c r="Y89" s="224"/>
      <c r="Z89" s="225"/>
      <c r="AA89" s="104"/>
    </row>
    <row r="90" spans="1:27" ht="70.5" customHeight="1" thickBot="1">
      <c r="A90" s="291"/>
      <c r="B90" s="290"/>
      <c r="C90" s="14"/>
      <c r="D90" s="289"/>
      <c r="E90" s="290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224"/>
      <c r="S90" s="258"/>
      <c r="T90" s="258"/>
      <c r="U90" s="258"/>
      <c r="V90" s="258"/>
      <c r="W90" s="258"/>
      <c r="X90" s="259"/>
      <c r="Y90" s="285"/>
      <c r="Z90" s="286"/>
      <c r="AA90" s="1"/>
    </row>
    <row r="91" spans="1:27" ht="15.75" customHeight="1" thickBot="1">
      <c r="A91" s="257" t="s">
        <v>81</v>
      </c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1"/>
      <c r="AA91" s="1"/>
    </row>
    <row r="92" spans="1:27" ht="30" customHeight="1" thickBot="1">
      <c r="A92" s="212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1"/>
      <c r="AA92" s="1"/>
    </row>
    <row r="93" spans="1:27" ht="35.25" customHeight="1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6"/>
      <c r="AA93" s="1"/>
    </row>
    <row r="94" spans="1:27" ht="15.75" customHeight="1">
      <c r="A94" s="213" t="s">
        <v>64</v>
      </c>
      <c r="B94" s="158"/>
      <c r="C94" s="158"/>
      <c r="D94" s="158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214"/>
      <c r="Q94" s="158"/>
      <c r="R94" s="158"/>
      <c r="S94" s="158"/>
      <c r="T94" s="158"/>
      <c r="U94" s="158"/>
      <c r="V94" s="158"/>
      <c r="W94" s="158"/>
      <c r="X94" s="158"/>
      <c r="Y94" s="158"/>
      <c r="Z94" s="159"/>
      <c r="AA94" s="19"/>
    </row>
    <row r="95" spans="1:27" ht="15.75" customHeight="1">
      <c r="A95" s="197" t="s">
        <v>65</v>
      </c>
      <c r="B95" s="198"/>
      <c r="C95" s="198"/>
      <c r="D95" s="198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99"/>
      <c r="Q95" s="198"/>
      <c r="R95" s="198"/>
      <c r="S95" s="198"/>
      <c r="T95" s="198"/>
      <c r="U95" s="198"/>
      <c r="V95" s="198"/>
      <c r="W95" s="198"/>
      <c r="X95" s="198"/>
      <c r="Y95" s="198"/>
      <c r="Z95" s="200"/>
      <c r="AA95" s="1"/>
    </row>
    <row r="96" spans="1:27" ht="13.5" customHeight="1">
      <c r="A96" s="20"/>
      <c r="B96" s="21"/>
      <c r="C96" s="21"/>
      <c r="D96" s="2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3"/>
      <c r="AA96" s="1"/>
    </row>
    <row r="97" spans="1:27" ht="15.75" customHeight="1" thickBot="1">
      <c r="A97" s="24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6"/>
      <c r="AA97" s="1"/>
    </row>
    <row r="98" spans="1:27" ht="12.75" customHeight="1" thickTop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1"/>
    </row>
    <row r="99" spans="1:27" ht="12.75" customHeight="1" thickBo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1"/>
    </row>
    <row r="100" spans="1:27" ht="15.75" customHeight="1" thickTop="1">
      <c r="A100" s="264" t="s">
        <v>0</v>
      </c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6"/>
      <c r="AA100" s="1"/>
    </row>
    <row r="101" spans="1:27" ht="15.75" customHeight="1">
      <c r="A101" s="265" t="s">
        <v>1</v>
      </c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9"/>
      <c r="AA101" s="1"/>
    </row>
    <row r="102" spans="1:27" ht="15" customHeight="1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6"/>
      <c r="AA102" s="1"/>
    </row>
    <row r="103" spans="1:27" ht="15.75" customHeight="1">
      <c r="A103" s="266" t="s">
        <v>2</v>
      </c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9"/>
      <c r="AA103" s="1"/>
    </row>
    <row r="104" spans="1:27" ht="15.75" customHeight="1" thickBot="1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6"/>
      <c r="AA104" s="1"/>
    </row>
    <row r="105" spans="1:27" ht="19.5" customHeight="1" thickTop="1">
      <c r="A105" s="267" t="s">
        <v>82</v>
      </c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268"/>
      <c r="P105" s="269" t="s">
        <v>83</v>
      </c>
      <c r="Q105" s="155"/>
      <c r="R105" s="155"/>
      <c r="S105" s="155"/>
      <c r="T105" s="155"/>
      <c r="U105" s="155"/>
      <c r="V105" s="155"/>
      <c r="W105" s="156"/>
      <c r="X105" s="163" t="s">
        <v>84</v>
      </c>
      <c r="Y105" s="155"/>
      <c r="Z105" s="156"/>
      <c r="AA105" s="1"/>
    </row>
    <row r="106" spans="1:27" ht="18" customHeight="1" thickBot="1">
      <c r="A106" s="244"/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216"/>
      <c r="P106" s="160"/>
      <c r="Q106" s="161"/>
      <c r="R106" s="161"/>
      <c r="S106" s="161"/>
      <c r="T106" s="161"/>
      <c r="U106" s="161"/>
      <c r="V106" s="161"/>
      <c r="W106" s="162"/>
      <c r="X106" s="164"/>
      <c r="Y106" s="164"/>
      <c r="Z106" s="165"/>
      <c r="AA106" s="1"/>
    </row>
    <row r="107" spans="1:27" ht="15.75" customHeight="1" thickTop="1">
      <c r="A107" s="244"/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216"/>
      <c r="P107" s="276">
        <v>1</v>
      </c>
      <c r="Q107" s="158"/>
      <c r="R107" s="158"/>
      <c r="S107" s="158"/>
      <c r="T107" s="158"/>
      <c r="U107" s="158"/>
      <c r="V107" s="158"/>
      <c r="W107" s="216"/>
      <c r="X107" s="262" t="s">
        <v>58</v>
      </c>
      <c r="Y107" s="261"/>
      <c r="Z107" s="263"/>
      <c r="AA107" s="1"/>
    </row>
    <row r="108" spans="1:27" ht="13.5" customHeight="1">
      <c r="A108" s="245"/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218"/>
      <c r="P108" s="217"/>
      <c r="Q108" s="164"/>
      <c r="R108" s="164"/>
      <c r="S108" s="164"/>
      <c r="T108" s="164"/>
      <c r="U108" s="164"/>
      <c r="V108" s="164"/>
      <c r="W108" s="218"/>
      <c r="X108" s="217"/>
      <c r="Y108" s="164"/>
      <c r="Z108" s="165"/>
      <c r="AA108" s="1"/>
    </row>
    <row r="109" spans="1:27" ht="15.75" customHeight="1">
      <c r="A109" s="277" t="s">
        <v>13</v>
      </c>
      <c r="B109" s="261"/>
      <c r="C109" s="261"/>
      <c r="D109" s="261"/>
      <c r="E109" s="261"/>
      <c r="F109" s="261"/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3"/>
      <c r="AA109" s="1"/>
    </row>
    <row r="110" spans="1:27" ht="15.75" customHeight="1">
      <c r="A110" s="245"/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5"/>
      <c r="AA110" s="1"/>
    </row>
    <row r="111" spans="1:27" ht="33.75" customHeight="1" thickBot="1">
      <c r="A111" s="278" t="s">
        <v>15</v>
      </c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253"/>
      <c r="AA111" s="1"/>
    </row>
    <row r="112" spans="1:27" ht="15.75" customHeight="1" thickBot="1" thickTop="1">
      <c r="A112" s="287" t="s">
        <v>16</v>
      </c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87"/>
      <c r="AA112" s="1"/>
    </row>
    <row r="113" spans="1:27" ht="81" customHeight="1" thickBot="1" thickTop="1">
      <c r="A113" s="7" t="s">
        <v>20</v>
      </c>
      <c r="B113" s="8" t="s">
        <v>6</v>
      </c>
      <c r="C113" s="9" t="s">
        <v>21</v>
      </c>
      <c r="D113" s="166" t="s">
        <v>22</v>
      </c>
      <c r="E113" s="167"/>
      <c r="F113" s="167"/>
      <c r="G113" s="167"/>
      <c r="H113" s="168"/>
      <c r="I113" s="239" t="s">
        <v>23</v>
      </c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54" t="s">
        <v>24</v>
      </c>
      <c r="V113" s="155"/>
      <c r="W113" s="155"/>
      <c r="X113" s="155"/>
      <c r="Y113" s="155"/>
      <c r="Z113" s="156"/>
      <c r="AA113" s="1"/>
    </row>
    <row r="114" spans="1:27" s="79" customFormat="1" ht="25.5" customHeight="1" thickBot="1" thickTop="1">
      <c r="A114" s="280" t="s">
        <v>34</v>
      </c>
      <c r="B114" s="280" t="s">
        <v>35</v>
      </c>
      <c r="C114" s="169" t="s">
        <v>14</v>
      </c>
      <c r="D114" s="172">
        <v>64.7</v>
      </c>
      <c r="E114" s="173"/>
      <c r="F114" s="173"/>
      <c r="G114" s="173"/>
      <c r="H114" s="174"/>
      <c r="I114" s="240">
        <v>2020</v>
      </c>
      <c r="J114" s="206"/>
      <c r="K114" s="206"/>
      <c r="L114" s="206"/>
      <c r="M114" s="206"/>
      <c r="N114" s="207"/>
      <c r="O114" s="240">
        <v>2021</v>
      </c>
      <c r="P114" s="206"/>
      <c r="Q114" s="206"/>
      <c r="R114" s="206"/>
      <c r="S114" s="206"/>
      <c r="T114" s="206"/>
      <c r="U114" s="160"/>
      <c r="V114" s="161"/>
      <c r="W114" s="161"/>
      <c r="X114" s="161"/>
      <c r="Y114" s="161"/>
      <c r="Z114" s="162"/>
      <c r="AA114" s="76"/>
    </row>
    <row r="115" spans="1:27" s="79" customFormat="1" ht="24" customHeight="1" thickBot="1" thickTop="1">
      <c r="A115" s="170"/>
      <c r="B115" s="170"/>
      <c r="C115" s="170"/>
      <c r="D115" s="175"/>
      <c r="E115" s="176"/>
      <c r="F115" s="176"/>
      <c r="G115" s="176"/>
      <c r="H115" s="177"/>
      <c r="I115" s="284" t="s">
        <v>28</v>
      </c>
      <c r="J115" s="206"/>
      <c r="K115" s="207"/>
      <c r="L115" s="208" t="s">
        <v>29</v>
      </c>
      <c r="M115" s="206"/>
      <c r="N115" s="207"/>
      <c r="O115" s="205" t="s">
        <v>30</v>
      </c>
      <c r="P115" s="206"/>
      <c r="Q115" s="207"/>
      <c r="R115" s="208" t="s">
        <v>31</v>
      </c>
      <c r="S115" s="206"/>
      <c r="T115" s="207"/>
      <c r="U115" s="241" t="s">
        <v>32</v>
      </c>
      <c r="V115" s="179"/>
      <c r="W115" s="180"/>
      <c r="X115" s="208" t="s">
        <v>33</v>
      </c>
      <c r="Y115" s="206"/>
      <c r="Z115" s="207"/>
      <c r="AA115" s="76"/>
    </row>
    <row r="116" spans="1:27" s="79" customFormat="1" ht="22.5" customHeight="1" thickTop="1">
      <c r="A116" s="170"/>
      <c r="B116" s="170"/>
      <c r="C116" s="170"/>
      <c r="D116" s="175"/>
      <c r="E116" s="176"/>
      <c r="F116" s="176"/>
      <c r="G116" s="176"/>
      <c r="H116" s="177"/>
      <c r="I116" s="229">
        <v>1264</v>
      </c>
      <c r="J116" s="173"/>
      <c r="K116" s="174"/>
      <c r="L116" s="237">
        <f>(1264/2234)*100</f>
        <v>56.58012533572068</v>
      </c>
      <c r="M116" s="173"/>
      <c r="N116" s="174"/>
      <c r="O116" s="229">
        <v>1349</v>
      </c>
      <c r="P116" s="173"/>
      <c r="Q116" s="174"/>
      <c r="R116" s="237">
        <f>(1349/2229)*100</f>
        <v>60.52041274113953</v>
      </c>
      <c r="S116" s="173"/>
      <c r="T116" s="174"/>
      <c r="U116" s="229">
        <v>1594</v>
      </c>
      <c r="V116" s="173"/>
      <c r="W116" s="174"/>
      <c r="X116" s="238">
        <f>(1594/2554)*100</f>
        <v>62.411902897415814</v>
      </c>
      <c r="Y116" s="173"/>
      <c r="Z116" s="174"/>
      <c r="AA116" s="76"/>
    </row>
    <row r="117" spans="1:27" s="79" customFormat="1" ht="15" customHeight="1" thickBot="1">
      <c r="A117" s="171"/>
      <c r="B117" s="171"/>
      <c r="C117" s="171"/>
      <c r="D117" s="178"/>
      <c r="E117" s="179"/>
      <c r="F117" s="179"/>
      <c r="G117" s="179"/>
      <c r="H117" s="180"/>
      <c r="I117" s="178"/>
      <c r="J117" s="179"/>
      <c r="K117" s="180"/>
      <c r="L117" s="178"/>
      <c r="M117" s="179"/>
      <c r="N117" s="180"/>
      <c r="O117" s="178"/>
      <c r="P117" s="179"/>
      <c r="Q117" s="180"/>
      <c r="R117" s="178"/>
      <c r="S117" s="179"/>
      <c r="T117" s="180"/>
      <c r="U117" s="178"/>
      <c r="V117" s="179"/>
      <c r="W117" s="180"/>
      <c r="X117" s="178"/>
      <c r="Y117" s="179"/>
      <c r="Z117" s="180"/>
      <c r="AA117" s="76"/>
    </row>
    <row r="118" spans="1:27" ht="63" customHeight="1" thickBot="1" thickTop="1">
      <c r="A118" s="7" t="s">
        <v>20</v>
      </c>
      <c r="B118" s="8" t="s">
        <v>6</v>
      </c>
      <c r="C118" s="9" t="s">
        <v>21</v>
      </c>
      <c r="D118" s="166" t="s">
        <v>22</v>
      </c>
      <c r="E118" s="167"/>
      <c r="F118" s="167"/>
      <c r="G118" s="167"/>
      <c r="H118" s="168"/>
      <c r="I118" s="239" t="s">
        <v>23</v>
      </c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54" t="s">
        <v>24</v>
      </c>
      <c r="V118" s="155"/>
      <c r="W118" s="155"/>
      <c r="X118" s="155"/>
      <c r="Y118" s="155"/>
      <c r="Z118" s="156"/>
      <c r="AA118" s="1"/>
    </row>
    <row r="119" spans="1:27" s="79" customFormat="1" ht="34.5" customHeight="1" thickBot="1" thickTop="1">
      <c r="A119" s="280" t="s">
        <v>36</v>
      </c>
      <c r="B119" s="280" t="s">
        <v>37</v>
      </c>
      <c r="C119" s="169" t="s">
        <v>14</v>
      </c>
      <c r="D119" s="172">
        <v>87.5</v>
      </c>
      <c r="E119" s="173"/>
      <c r="F119" s="173"/>
      <c r="G119" s="173"/>
      <c r="H119" s="174"/>
      <c r="I119" s="240">
        <v>2020</v>
      </c>
      <c r="J119" s="206"/>
      <c r="K119" s="206"/>
      <c r="L119" s="206"/>
      <c r="M119" s="206"/>
      <c r="N119" s="207"/>
      <c r="O119" s="240">
        <v>2021</v>
      </c>
      <c r="P119" s="206"/>
      <c r="Q119" s="206"/>
      <c r="R119" s="206"/>
      <c r="S119" s="206"/>
      <c r="T119" s="206"/>
      <c r="U119" s="160"/>
      <c r="V119" s="161"/>
      <c r="W119" s="161"/>
      <c r="X119" s="161"/>
      <c r="Y119" s="161"/>
      <c r="Z119" s="162"/>
      <c r="AA119" s="76"/>
    </row>
    <row r="120" spans="1:27" s="79" customFormat="1" ht="27" customHeight="1" thickBot="1" thickTop="1">
      <c r="A120" s="170"/>
      <c r="B120" s="170"/>
      <c r="C120" s="170"/>
      <c r="D120" s="175"/>
      <c r="E120" s="176"/>
      <c r="F120" s="176"/>
      <c r="G120" s="176"/>
      <c r="H120" s="177"/>
      <c r="I120" s="284" t="s">
        <v>28</v>
      </c>
      <c r="J120" s="206"/>
      <c r="K120" s="207"/>
      <c r="L120" s="208" t="s">
        <v>29</v>
      </c>
      <c r="M120" s="206"/>
      <c r="N120" s="207"/>
      <c r="O120" s="205" t="s">
        <v>30</v>
      </c>
      <c r="P120" s="206"/>
      <c r="Q120" s="207"/>
      <c r="R120" s="208" t="s">
        <v>31</v>
      </c>
      <c r="S120" s="206"/>
      <c r="T120" s="207"/>
      <c r="U120" s="241" t="s">
        <v>32</v>
      </c>
      <c r="V120" s="179"/>
      <c r="W120" s="180"/>
      <c r="X120" s="208" t="s">
        <v>33</v>
      </c>
      <c r="Y120" s="206"/>
      <c r="Z120" s="207"/>
      <c r="AA120" s="76"/>
    </row>
    <row r="121" spans="1:27" s="79" customFormat="1" ht="18" customHeight="1" thickTop="1">
      <c r="A121" s="170"/>
      <c r="B121" s="170"/>
      <c r="C121" s="170"/>
      <c r="D121" s="175"/>
      <c r="E121" s="176"/>
      <c r="F121" s="176"/>
      <c r="G121" s="176"/>
      <c r="H121" s="177"/>
      <c r="I121" s="229">
        <v>1282</v>
      </c>
      <c r="J121" s="173"/>
      <c r="K121" s="174"/>
      <c r="L121" s="237">
        <f>(1282/1610)*100</f>
        <v>79.62732919254658</v>
      </c>
      <c r="M121" s="173"/>
      <c r="N121" s="174"/>
      <c r="O121" s="229">
        <v>1370</v>
      </c>
      <c r="P121" s="173"/>
      <c r="Q121" s="174"/>
      <c r="R121" s="237">
        <f>(1370/1650)*100</f>
        <v>83.03030303030303</v>
      </c>
      <c r="S121" s="173"/>
      <c r="T121" s="174"/>
      <c r="U121" s="229">
        <v>1131</v>
      </c>
      <c r="V121" s="173"/>
      <c r="W121" s="174"/>
      <c r="X121" s="238">
        <f>(1131/1385)*100</f>
        <v>81.66064981949458</v>
      </c>
      <c r="Y121" s="173"/>
      <c r="Z121" s="174"/>
      <c r="AA121" s="76"/>
    </row>
    <row r="122" spans="1:27" s="79" customFormat="1" ht="21.75" customHeight="1" thickBot="1">
      <c r="A122" s="171"/>
      <c r="B122" s="171"/>
      <c r="C122" s="171"/>
      <c r="D122" s="178"/>
      <c r="E122" s="179"/>
      <c r="F122" s="179"/>
      <c r="G122" s="179"/>
      <c r="H122" s="180"/>
      <c r="I122" s="178"/>
      <c r="J122" s="179"/>
      <c r="K122" s="180"/>
      <c r="L122" s="178"/>
      <c r="M122" s="179"/>
      <c r="N122" s="180"/>
      <c r="O122" s="178"/>
      <c r="P122" s="179"/>
      <c r="Q122" s="180"/>
      <c r="R122" s="178"/>
      <c r="S122" s="179"/>
      <c r="T122" s="180"/>
      <c r="U122" s="178"/>
      <c r="V122" s="179"/>
      <c r="W122" s="180"/>
      <c r="X122" s="178"/>
      <c r="Y122" s="179"/>
      <c r="Z122" s="180"/>
      <c r="AA122" s="76"/>
    </row>
    <row r="123" spans="1:27" ht="42.75" customHeight="1" thickBot="1" thickTop="1">
      <c r="A123" s="242" t="s">
        <v>41</v>
      </c>
      <c r="B123" s="164"/>
      <c r="C123" s="273" t="s">
        <v>42</v>
      </c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5"/>
      <c r="AA123" s="1"/>
    </row>
    <row r="124" spans="1:27" ht="15.75" customHeight="1" thickBot="1" thickTop="1">
      <c r="A124" s="186" t="s">
        <v>85</v>
      </c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87"/>
      <c r="AA124" s="1"/>
    </row>
    <row r="125" spans="1:27" ht="28.5" customHeight="1" thickTop="1">
      <c r="A125" s="243" t="s">
        <v>46</v>
      </c>
      <c r="B125" s="202"/>
      <c r="C125" s="246" t="s">
        <v>21</v>
      </c>
      <c r="D125" s="215" t="s">
        <v>47</v>
      </c>
      <c r="E125" s="202"/>
      <c r="F125" s="254" t="s">
        <v>210</v>
      </c>
      <c r="G125" s="255"/>
      <c r="H125" s="255"/>
      <c r="I125" s="255"/>
      <c r="J125" s="255"/>
      <c r="K125" s="255"/>
      <c r="L125" s="255"/>
      <c r="M125" s="255"/>
      <c r="N125" s="255"/>
      <c r="O125" s="255"/>
      <c r="P125" s="255"/>
      <c r="Q125" s="256"/>
      <c r="R125" s="154" t="s">
        <v>49</v>
      </c>
      <c r="S125" s="155"/>
      <c r="T125" s="155"/>
      <c r="U125" s="155"/>
      <c r="V125" s="155"/>
      <c r="W125" s="155"/>
      <c r="X125" s="156"/>
      <c r="Y125" s="163" t="s">
        <v>50</v>
      </c>
      <c r="Z125" s="156"/>
      <c r="AA125" s="1"/>
    </row>
    <row r="126" spans="1:27" ht="15.75" customHeight="1">
      <c r="A126" s="244"/>
      <c r="B126" s="216"/>
      <c r="C126" s="247"/>
      <c r="D126" s="157"/>
      <c r="E126" s="216"/>
      <c r="F126" s="204">
        <v>1</v>
      </c>
      <c r="G126" s="182"/>
      <c r="H126" s="182"/>
      <c r="I126" s="189"/>
      <c r="J126" s="204">
        <v>2</v>
      </c>
      <c r="K126" s="182"/>
      <c r="L126" s="182"/>
      <c r="M126" s="189"/>
      <c r="N126" s="204">
        <v>3</v>
      </c>
      <c r="O126" s="182"/>
      <c r="P126" s="182"/>
      <c r="Q126" s="189"/>
      <c r="R126" s="157"/>
      <c r="S126" s="158"/>
      <c r="T126" s="158"/>
      <c r="U126" s="158"/>
      <c r="V126" s="158"/>
      <c r="W126" s="158"/>
      <c r="X126" s="159"/>
      <c r="Y126" s="158"/>
      <c r="Z126" s="159"/>
      <c r="AA126" s="1"/>
    </row>
    <row r="127" spans="1:27" ht="15.75" customHeight="1" thickBot="1">
      <c r="A127" s="245"/>
      <c r="B127" s="218"/>
      <c r="C127" s="248"/>
      <c r="D127" s="217"/>
      <c r="E127" s="218"/>
      <c r="F127" s="195" t="s">
        <v>51</v>
      </c>
      <c r="G127" s="196"/>
      <c r="H127" s="195" t="s">
        <v>52</v>
      </c>
      <c r="I127" s="196"/>
      <c r="J127" s="195" t="s">
        <v>51</v>
      </c>
      <c r="K127" s="196"/>
      <c r="L127" s="195" t="s">
        <v>52</v>
      </c>
      <c r="M127" s="196"/>
      <c r="N127" s="195" t="s">
        <v>51</v>
      </c>
      <c r="O127" s="184"/>
      <c r="P127" s="195" t="s">
        <v>52</v>
      </c>
      <c r="Q127" s="196"/>
      <c r="R127" s="160"/>
      <c r="S127" s="161"/>
      <c r="T127" s="161"/>
      <c r="U127" s="161"/>
      <c r="V127" s="161"/>
      <c r="W127" s="161"/>
      <c r="X127" s="162"/>
      <c r="Y127" s="164"/>
      <c r="Z127" s="165"/>
      <c r="AA127" s="1"/>
    </row>
    <row r="128" spans="1:27" ht="15.75" customHeight="1" thickTop="1">
      <c r="A128" s="188"/>
      <c r="B128" s="189"/>
      <c r="C128" s="10"/>
      <c r="D128" s="190"/>
      <c r="E128" s="189"/>
      <c r="F128" s="11" t="s">
        <v>53</v>
      </c>
      <c r="G128" s="11" t="s">
        <v>54</v>
      </c>
      <c r="H128" s="11" t="s">
        <v>53</v>
      </c>
      <c r="I128" s="11" t="s">
        <v>54</v>
      </c>
      <c r="J128" s="11" t="s">
        <v>53</v>
      </c>
      <c r="K128" s="11" t="s">
        <v>54</v>
      </c>
      <c r="L128" s="11" t="s">
        <v>53</v>
      </c>
      <c r="M128" s="11" t="s">
        <v>54</v>
      </c>
      <c r="N128" s="11" t="s">
        <v>53</v>
      </c>
      <c r="O128" s="11" t="s">
        <v>54</v>
      </c>
      <c r="P128" s="11" t="s">
        <v>53</v>
      </c>
      <c r="Q128" s="11" t="s">
        <v>54</v>
      </c>
      <c r="R128" s="230"/>
      <c r="S128" s="164"/>
      <c r="T128" s="164"/>
      <c r="U128" s="164"/>
      <c r="V128" s="164"/>
      <c r="W128" s="164"/>
      <c r="X128" s="218"/>
      <c r="Y128" s="190"/>
      <c r="Z128" s="219"/>
      <c r="AA128" s="1"/>
    </row>
    <row r="129" spans="1:27" s="79" customFormat="1" ht="76.5" customHeight="1">
      <c r="A129" s="281" t="s">
        <v>87</v>
      </c>
      <c r="B129" s="194"/>
      <c r="C129" s="84" t="s">
        <v>88</v>
      </c>
      <c r="D129" s="193">
        <v>8.97</v>
      </c>
      <c r="E129" s="194"/>
      <c r="F129" s="86">
        <v>8.97</v>
      </c>
      <c r="G129" s="84">
        <v>100</v>
      </c>
      <c r="H129" s="84">
        <f>(219.82/24)</f>
        <v>9.159166666666666</v>
      </c>
      <c r="I129" s="84">
        <f>(H129*G129)/F129</f>
        <v>102.10888145670754</v>
      </c>
      <c r="J129" s="86">
        <v>8.97</v>
      </c>
      <c r="K129" s="84">
        <v>100</v>
      </c>
      <c r="L129" s="84">
        <f>(218.96/24)</f>
        <v>9.123333333333333</v>
      </c>
      <c r="M129" s="84">
        <f>(L129*O129)/N129</f>
        <v>101.70940170940169</v>
      </c>
      <c r="N129" s="86">
        <v>8.97</v>
      </c>
      <c r="O129" s="84">
        <v>100</v>
      </c>
      <c r="P129" s="90">
        <f>219.1/24</f>
        <v>9.129166666666666</v>
      </c>
      <c r="Q129" s="86">
        <f>(P129*O129)/N129</f>
        <v>101.77443329617242</v>
      </c>
      <c r="R129" s="232"/>
      <c r="S129" s="233"/>
      <c r="T129" s="233"/>
      <c r="U129" s="233"/>
      <c r="V129" s="233"/>
      <c r="W129" s="233"/>
      <c r="X129" s="194"/>
      <c r="Y129" s="193" t="s">
        <v>15</v>
      </c>
      <c r="Z129" s="231"/>
      <c r="AA129" s="87" t="s">
        <v>89</v>
      </c>
    </row>
    <row r="130" spans="1:27" s="79" customFormat="1" ht="76.5" customHeight="1">
      <c r="A130" s="281" t="s">
        <v>90</v>
      </c>
      <c r="B130" s="194"/>
      <c r="C130" s="84" t="s">
        <v>88</v>
      </c>
      <c r="D130" s="193">
        <v>8.98</v>
      </c>
      <c r="E130" s="194"/>
      <c r="F130" s="86">
        <v>8.98</v>
      </c>
      <c r="G130" s="84">
        <v>100</v>
      </c>
      <c r="H130" s="86">
        <f>(204.56/22)</f>
        <v>9.298181818181819</v>
      </c>
      <c r="I130" s="86">
        <f>(H130*G130)/F130</f>
        <v>103.54322737396234</v>
      </c>
      <c r="J130" s="86">
        <v>8.98</v>
      </c>
      <c r="K130" s="84">
        <v>100</v>
      </c>
      <c r="L130" s="84">
        <f>(177.18/19)</f>
        <v>9.325263157894737</v>
      </c>
      <c r="M130" s="84">
        <f>(L130*O130)/N130</f>
        <v>103.84480131285898</v>
      </c>
      <c r="N130" s="86">
        <v>8.98</v>
      </c>
      <c r="O130" s="84">
        <v>100</v>
      </c>
      <c r="P130" s="90">
        <f>(178.48/19)</f>
        <v>9.393684210526315</v>
      </c>
      <c r="Q130" s="86">
        <f>(P130*O130)/N130</f>
        <v>104.60672840229748</v>
      </c>
      <c r="R130" s="232"/>
      <c r="S130" s="233"/>
      <c r="T130" s="233"/>
      <c r="U130" s="233"/>
      <c r="V130" s="233"/>
      <c r="W130" s="233"/>
      <c r="X130" s="194"/>
      <c r="Y130" s="193" t="s">
        <v>15</v>
      </c>
      <c r="Z130" s="231"/>
      <c r="AA130" s="87" t="s">
        <v>89</v>
      </c>
    </row>
    <row r="131" spans="1:27" s="79" customFormat="1" ht="76.5" customHeight="1">
      <c r="A131" s="281" t="s">
        <v>91</v>
      </c>
      <c r="B131" s="194"/>
      <c r="C131" s="84" t="s">
        <v>92</v>
      </c>
      <c r="D131" s="193">
        <v>90</v>
      </c>
      <c r="E131" s="194"/>
      <c r="F131" s="84">
        <v>90</v>
      </c>
      <c r="G131" s="84">
        <v>100</v>
      </c>
      <c r="H131" s="86">
        <f>(2361/2413)*100</f>
        <v>97.84500621632823</v>
      </c>
      <c r="I131" s="84">
        <f>(H131*G131)/F131</f>
        <v>108.71667357369805</v>
      </c>
      <c r="J131" s="84">
        <v>90</v>
      </c>
      <c r="K131" s="84">
        <v>100</v>
      </c>
      <c r="L131" s="84">
        <f>(4120/4442)*100</f>
        <v>92.75101305718145</v>
      </c>
      <c r="M131" s="84">
        <f>(L131*O131)/N131</f>
        <v>103.05668117464604</v>
      </c>
      <c r="N131" s="84">
        <v>90</v>
      </c>
      <c r="O131" s="84">
        <v>100</v>
      </c>
      <c r="P131" s="91">
        <f>(4856/4993)*100</f>
        <v>97.2561586220709</v>
      </c>
      <c r="Q131" s="92">
        <f>(P131*O131)/N131</f>
        <v>108.06239846896767</v>
      </c>
      <c r="R131" s="234" t="s">
        <v>214</v>
      </c>
      <c r="S131" s="233"/>
      <c r="T131" s="233"/>
      <c r="U131" s="233"/>
      <c r="V131" s="233"/>
      <c r="W131" s="233"/>
      <c r="X131" s="194"/>
      <c r="Y131" s="193" t="s">
        <v>93</v>
      </c>
      <c r="Z131" s="231"/>
      <c r="AA131" s="87" t="s">
        <v>89</v>
      </c>
    </row>
    <row r="132" spans="1:27" ht="76.5" customHeight="1">
      <c r="A132" s="282"/>
      <c r="B132" s="189"/>
      <c r="C132" s="12"/>
      <c r="D132" s="283"/>
      <c r="E132" s="189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235"/>
      <c r="S132" s="182"/>
      <c r="T132" s="182"/>
      <c r="U132" s="182"/>
      <c r="V132" s="182"/>
      <c r="W132" s="182"/>
      <c r="X132" s="189"/>
      <c r="Y132" s="235"/>
      <c r="Z132" s="236"/>
      <c r="AA132" s="1"/>
    </row>
    <row r="133" spans="1:27" ht="76.5" customHeight="1" thickBot="1">
      <c r="A133" s="201"/>
      <c r="B133" s="202"/>
      <c r="C133" s="14"/>
      <c r="D133" s="203"/>
      <c r="E133" s="202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224"/>
      <c r="S133" s="226"/>
      <c r="T133" s="226"/>
      <c r="U133" s="226"/>
      <c r="V133" s="226"/>
      <c r="W133" s="226"/>
      <c r="X133" s="227"/>
      <c r="Y133" s="224"/>
      <c r="Z133" s="225"/>
      <c r="AA133" s="1"/>
    </row>
    <row r="134" spans="1:27" ht="15.75" customHeight="1" thickBot="1">
      <c r="A134" s="257" t="s">
        <v>94</v>
      </c>
      <c r="B134" s="210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1"/>
      <c r="AA134" s="1"/>
    </row>
    <row r="135" spans="1:27" ht="51.75" customHeight="1" thickBot="1">
      <c r="A135" s="212"/>
      <c r="B135" s="210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1"/>
      <c r="AA135" s="1"/>
    </row>
    <row r="136" spans="1:27" ht="51.75" customHeight="1">
      <c r="A136" s="16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8"/>
      <c r="AA136" s="1"/>
    </row>
    <row r="137" spans="1:27" ht="15.75" customHeight="1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6"/>
      <c r="AA137" s="1"/>
    </row>
    <row r="138" spans="1:27" ht="12.75" customHeight="1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6"/>
      <c r="AA138" s="1"/>
    </row>
    <row r="139" spans="1:27" ht="12.75" customHeight="1">
      <c r="A139" s="213" t="s">
        <v>64</v>
      </c>
      <c r="B139" s="158"/>
      <c r="C139" s="158"/>
      <c r="D139" s="158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214"/>
      <c r="Q139" s="158"/>
      <c r="R139" s="158"/>
      <c r="S139" s="158"/>
      <c r="T139" s="158"/>
      <c r="U139" s="158"/>
      <c r="V139" s="158"/>
      <c r="W139" s="158"/>
      <c r="X139" s="158"/>
      <c r="Y139" s="158"/>
      <c r="Z139" s="159"/>
      <c r="AA139" s="19"/>
    </row>
    <row r="140" spans="1:27" ht="12.75" customHeight="1">
      <c r="A140" s="197" t="s">
        <v>65</v>
      </c>
      <c r="B140" s="198"/>
      <c r="C140" s="198"/>
      <c r="D140" s="19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99"/>
      <c r="Q140" s="198"/>
      <c r="R140" s="198"/>
      <c r="S140" s="198"/>
      <c r="T140" s="198"/>
      <c r="U140" s="198"/>
      <c r="V140" s="198"/>
      <c r="W140" s="198"/>
      <c r="X140" s="198"/>
      <c r="Y140" s="198"/>
      <c r="Z140" s="200"/>
      <c r="AA140" s="1"/>
    </row>
    <row r="141" spans="1:27" ht="15.75" customHeight="1">
      <c r="A141" s="20"/>
      <c r="B141" s="21"/>
      <c r="C141" s="21"/>
      <c r="D141" s="2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3"/>
      <c r="AA141" s="1"/>
    </row>
    <row r="142" spans="1:27" s="73" customFormat="1" ht="28.5" customHeight="1" thickBot="1">
      <c r="A142" s="105"/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7"/>
      <c r="AA142" s="71"/>
    </row>
    <row r="143" spans="1:27" s="73" customFormat="1" ht="22.5" customHeight="1" thickTop="1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</row>
    <row r="144" spans="1:27" s="73" customFormat="1" ht="21" customHeight="1" thickBot="1">
      <c r="A144" s="106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71"/>
    </row>
    <row r="145" spans="1:27" s="73" customFormat="1" ht="22.5" customHeight="1" thickTop="1">
      <c r="A145" s="213" t="s">
        <v>0</v>
      </c>
      <c r="B145" s="274"/>
      <c r="C145" s="274"/>
      <c r="D145" s="274"/>
      <c r="E145" s="274"/>
      <c r="F145" s="274"/>
      <c r="G145" s="274"/>
      <c r="H145" s="274"/>
      <c r="I145" s="274"/>
      <c r="J145" s="274"/>
      <c r="K145" s="274"/>
      <c r="L145" s="274"/>
      <c r="M145" s="274"/>
      <c r="N145" s="274"/>
      <c r="O145" s="274"/>
      <c r="P145" s="274"/>
      <c r="Q145" s="274"/>
      <c r="R145" s="274"/>
      <c r="S145" s="274"/>
      <c r="T145" s="274"/>
      <c r="U145" s="274"/>
      <c r="V145" s="274"/>
      <c r="W145" s="274"/>
      <c r="X145" s="274"/>
      <c r="Y145" s="274"/>
      <c r="Z145" s="159"/>
      <c r="AA145" s="71"/>
    </row>
    <row r="146" spans="1:27" ht="13.5" customHeight="1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4"/>
      <c r="AA146" s="1"/>
    </row>
    <row r="147" spans="1:27" ht="15.75" customHeight="1">
      <c r="A147" s="265" t="s">
        <v>1</v>
      </c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9"/>
      <c r="AA147" s="1"/>
    </row>
    <row r="148" spans="1:27" ht="15.75" customHeight="1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6"/>
      <c r="AA148" s="1"/>
    </row>
    <row r="149" spans="1:27" ht="15.75" customHeight="1">
      <c r="A149" s="266" t="s">
        <v>2</v>
      </c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9"/>
      <c r="AA149" s="1"/>
    </row>
    <row r="150" spans="1:27" ht="15.75" customHeight="1" thickBot="1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6"/>
      <c r="AA150" s="1"/>
    </row>
    <row r="151" spans="1:27" ht="33.75" customHeight="1" thickTop="1">
      <c r="A151" s="267" t="s">
        <v>95</v>
      </c>
      <c r="B151" s="155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268"/>
      <c r="P151" s="269" t="s">
        <v>4</v>
      </c>
      <c r="Q151" s="155"/>
      <c r="R151" s="155"/>
      <c r="S151" s="155"/>
      <c r="T151" s="155"/>
      <c r="U151" s="155"/>
      <c r="V151" s="155"/>
      <c r="W151" s="156"/>
      <c r="X151" s="163" t="s">
        <v>96</v>
      </c>
      <c r="Y151" s="155"/>
      <c r="Z151" s="156"/>
      <c r="AA151" s="1"/>
    </row>
    <row r="152" spans="1:27" ht="18.75" customHeight="1" thickBot="1">
      <c r="A152" s="244"/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216"/>
      <c r="P152" s="160"/>
      <c r="Q152" s="161"/>
      <c r="R152" s="161"/>
      <c r="S152" s="161"/>
      <c r="T152" s="161"/>
      <c r="U152" s="161"/>
      <c r="V152" s="161"/>
      <c r="W152" s="162"/>
      <c r="X152" s="164"/>
      <c r="Y152" s="164"/>
      <c r="Z152" s="165"/>
      <c r="AA152" s="1"/>
    </row>
    <row r="153" spans="1:27" ht="15.75" customHeight="1" thickTop="1">
      <c r="A153" s="244"/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216"/>
      <c r="P153" s="276">
        <v>1</v>
      </c>
      <c r="Q153" s="158"/>
      <c r="R153" s="158"/>
      <c r="S153" s="158"/>
      <c r="T153" s="158"/>
      <c r="U153" s="158"/>
      <c r="V153" s="158"/>
      <c r="W153" s="216"/>
      <c r="X153" s="262" t="s">
        <v>58</v>
      </c>
      <c r="Y153" s="261"/>
      <c r="Z153" s="263"/>
      <c r="AA153" s="1"/>
    </row>
    <row r="154" spans="1:27" ht="15.75" customHeight="1">
      <c r="A154" s="245"/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218"/>
      <c r="P154" s="217"/>
      <c r="Q154" s="164"/>
      <c r="R154" s="164"/>
      <c r="S154" s="164"/>
      <c r="T154" s="164"/>
      <c r="U154" s="164"/>
      <c r="V154" s="164"/>
      <c r="W154" s="218"/>
      <c r="X154" s="217"/>
      <c r="Y154" s="164"/>
      <c r="Z154" s="165"/>
      <c r="AA154" s="1"/>
    </row>
    <row r="155" spans="1:27" ht="15.75" customHeight="1">
      <c r="A155" s="277" t="s">
        <v>13</v>
      </c>
      <c r="B155" s="261"/>
      <c r="C155" s="261"/>
      <c r="D155" s="261"/>
      <c r="E155" s="261"/>
      <c r="F155" s="261"/>
      <c r="G155" s="261"/>
      <c r="H155" s="261"/>
      <c r="I155" s="261"/>
      <c r="J155" s="261"/>
      <c r="K155" s="261"/>
      <c r="L155" s="261"/>
      <c r="M155" s="261"/>
      <c r="N155" s="261"/>
      <c r="O155" s="261"/>
      <c r="P155" s="261"/>
      <c r="Q155" s="261"/>
      <c r="R155" s="261"/>
      <c r="S155" s="261"/>
      <c r="T155" s="261"/>
      <c r="U155" s="261"/>
      <c r="V155" s="261"/>
      <c r="W155" s="261"/>
      <c r="X155" s="261"/>
      <c r="Y155" s="261"/>
      <c r="Z155" s="263"/>
      <c r="AA155" s="1"/>
    </row>
    <row r="156" spans="1:27" ht="15.75" customHeight="1">
      <c r="A156" s="245"/>
      <c r="B156" s="164"/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5"/>
      <c r="AA156" s="1"/>
    </row>
    <row r="157" spans="1:27" ht="44.25" customHeight="1">
      <c r="A157" s="278" t="s">
        <v>15</v>
      </c>
      <c r="B157" s="182"/>
      <c r="C157" s="182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253"/>
      <c r="AA157" s="1"/>
    </row>
    <row r="158" spans="1:27" ht="31.5" customHeight="1" thickBot="1">
      <c r="A158" s="279" t="s">
        <v>16</v>
      </c>
      <c r="B158" s="184"/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5"/>
      <c r="AA158" s="1"/>
    </row>
    <row r="159" spans="1:27" ht="68.25" customHeight="1" thickBot="1" thickTop="1">
      <c r="A159" s="7" t="s">
        <v>20</v>
      </c>
      <c r="B159" s="8" t="s">
        <v>6</v>
      </c>
      <c r="C159" s="9" t="s">
        <v>21</v>
      </c>
      <c r="D159" s="166" t="s">
        <v>22</v>
      </c>
      <c r="E159" s="167"/>
      <c r="F159" s="167"/>
      <c r="G159" s="167"/>
      <c r="H159" s="168"/>
      <c r="I159" s="239" t="s">
        <v>23</v>
      </c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54" t="s">
        <v>24</v>
      </c>
      <c r="V159" s="155"/>
      <c r="W159" s="155"/>
      <c r="X159" s="155"/>
      <c r="Y159" s="155"/>
      <c r="Z159" s="156"/>
      <c r="AA159" s="1"/>
    </row>
    <row r="160" spans="1:27" s="79" customFormat="1" ht="15.75" customHeight="1" thickBot="1" thickTop="1">
      <c r="A160" s="280" t="s">
        <v>38</v>
      </c>
      <c r="B160" s="280" t="s">
        <v>39</v>
      </c>
      <c r="C160" s="169" t="s">
        <v>40</v>
      </c>
      <c r="D160" s="172">
        <v>100</v>
      </c>
      <c r="E160" s="173"/>
      <c r="F160" s="173"/>
      <c r="G160" s="173"/>
      <c r="H160" s="174"/>
      <c r="I160" s="240">
        <v>2020</v>
      </c>
      <c r="J160" s="206"/>
      <c r="K160" s="206"/>
      <c r="L160" s="206"/>
      <c r="M160" s="206"/>
      <c r="N160" s="207"/>
      <c r="O160" s="240">
        <v>2021</v>
      </c>
      <c r="P160" s="206"/>
      <c r="Q160" s="206"/>
      <c r="R160" s="206"/>
      <c r="S160" s="206"/>
      <c r="T160" s="206"/>
      <c r="U160" s="160"/>
      <c r="V160" s="161"/>
      <c r="W160" s="161"/>
      <c r="X160" s="161"/>
      <c r="Y160" s="161"/>
      <c r="Z160" s="162"/>
      <c r="AA160" s="76"/>
    </row>
    <row r="161" spans="1:27" s="79" customFormat="1" ht="37.5" customHeight="1" thickBot="1" thickTop="1">
      <c r="A161" s="170"/>
      <c r="B161" s="170"/>
      <c r="C161" s="170"/>
      <c r="D161" s="175"/>
      <c r="E161" s="176"/>
      <c r="F161" s="176"/>
      <c r="G161" s="176"/>
      <c r="H161" s="177"/>
      <c r="I161" s="205" t="s">
        <v>28</v>
      </c>
      <c r="J161" s="206"/>
      <c r="K161" s="207"/>
      <c r="L161" s="208" t="s">
        <v>29</v>
      </c>
      <c r="M161" s="206"/>
      <c r="N161" s="207"/>
      <c r="O161" s="205" t="s">
        <v>30</v>
      </c>
      <c r="P161" s="206"/>
      <c r="Q161" s="207"/>
      <c r="R161" s="208" t="s">
        <v>31</v>
      </c>
      <c r="S161" s="206"/>
      <c r="T161" s="207"/>
      <c r="U161" s="205" t="s">
        <v>32</v>
      </c>
      <c r="V161" s="206"/>
      <c r="W161" s="207"/>
      <c r="X161" s="208" t="s">
        <v>33</v>
      </c>
      <c r="Y161" s="206"/>
      <c r="Z161" s="207"/>
      <c r="AA161" s="76"/>
    </row>
    <row r="162" spans="1:27" s="79" customFormat="1" ht="24" customHeight="1" thickTop="1">
      <c r="A162" s="170"/>
      <c r="B162" s="170"/>
      <c r="C162" s="170"/>
      <c r="D162" s="175"/>
      <c r="E162" s="176"/>
      <c r="F162" s="176"/>
      <c r="G162" s="176"/>
      <c r="H162" s="177"/>
      <c r="I162" s="229">
        <v>96</v>
      </c>
      <c r="J162" s="173"/>
      <c r="K162" s="174"/>
      <c r="L162" s="228">
        <f>(96/96)*100</f>
        <v>100</v>
      </c>
      <c r="M162" s="173"/>
      <c r="N162" s="174"/>
      <c r="O162" s="229">
        <v>96</v>
      </c>
      <c r="P162" s="173"/>
      <c r="Q162" s="174"/>
      <c r="R162" s="228">
        <f>(96/96)*100</f>
        <v>100</v>
      </c>
      <c r="S162" s="173"/>
      <c r="T162" s="174"/>
      <c r="U162" s="229">
        <v>89</v>
      </c>
      <c r="V162" s="173"/>
      <c r="W162" s="174"/>
      <c r="X162" s="229">
        <f>(89/89)*100</f>
        <v>100</v>
      </c>
      <c r="Y162" s="173"/>
      <c r="Z162" s="174"/>
      <c r="AA162" s="76"/>
    </row>
    <row r="163" spans="1:27" s="79" customFormat="1" ht="30.75" customHeight="1" thickBot="1">
      <c r="A163" s="171"/>
      <c r="B163" s="171"/>
      <c r="C163" s="171"/>
      <c r="D163" s="178"/>
      <c r="E163" s="179"/>
      <c r="F163" s="179"/>
      <c r="G163" s="179"/>
      <c r="H163" s="180"/>
      <c r="I163" s="178"/>
      <c r="J163" s="179"/>
      <c r="K163" s="180"/>
      <c r="L163" s="178"/>
      <c r="M163" s="179"/>
      <c r="N163" s="180"/>
      <c r="O163" s="178"/>
      <c r="P163" s="179"/>
      <c r="Q163" s="180"/>
      <c r="R163" s="178"/>
      <c r="S163" s="179"/>
      <c r="T163" s="180"/>
      <c r="U163" s="178"/>
      <c r="V163" s="179"/>
      <c r="W163" s="180"/>
      <c r="X163" s="178"/>
      <c r="Y163" s="179"/>
      <c r="Z163" s="180"/>
      <c r="AA163" s="76"/>
    </row>
    <row r="164" spans="1:27" ht="64.5" customHeight="1" thickBot="1" thickTop="1">
      <c r="A164" s="7" t="s">
        <v>20</v>
      </c>
      <c r="B164" s="8" t="s">
        <v>6</v>
      </c>
      <c r="C164" s="9" t="s">
        <v>21</v>
      </c>
      <c r="D164" s="166" t="s">
        <v>22</v>
      </c>
      <c r="E164" s="167"/>
      <c r="F164" s="167"/>
      <c r="G164" s="167"/>
      <c r="H164" s="168"/>
      <c r="I164" s="239" t="s">
        <v>23</v>
      </c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54" t="s">
        <v>24</v>
      </c>
      <c r="V164" s="155"/>
      <c r="W164" s="155"/>
      <c r="X164" s="155"/>
      <c r="Y164" s="155"/>
      <c r="Z164" s="156"/>
      <c r="AA164" s="1"/>
    </row>
    <row r="165" spans="1:27" s="79" customFormat="1" ht="29.25" customHeight="1" thickBot="1" thickTop="1">
      <c r="A165" s="280" t="s">
        <v>43</v>
      </c>
      <c r="B165" s="280" t="s">
        <v>44</v>
      </c>
      <c r="C165" s="169" t="s">
        <v>43</v>
      </c>
      <c r="D165" s="172">
        <v>1</v>
      </c>
      <c r="E165" s="173"/>
      <c r="F165" s="173"/>
      <c r="G165" s="173"/>
      <c r="H165" s="174"/>
      <c r="I165" s="240">
        <v>2020</v>
      </c>
      <c r="J165" s="206"/>
      <c r="K165" s="206"/>
      <c r="L165" s="206"/>
      <c r="M165" s="206"/>
      <c r="N165" s="207"/>
      <c r="O165" s="240">
        <v>2021</v>
      </c>
      <c r="P165" s="206"/>
      <c r="Q165" s="206"/>
      <c r="R165" s="206"/>
      <c r="S165" s="206"/>
      <c r="T165" s="206"/>
      <c r="U165" s="160"/>
      <c r="V165" s="161"/>
      <c r="W165" s="161"/>
      <c r="X165" s="161"/>
      <c r="Y165" s="161"/>
      <c r="Z165" s="162"/>
      <c r="AA165" s="76"/>
    </row>
    <row r="166" spans="1:27" s="79" customFormat="1" ht="29.25" customHeight="1" thickBot="1" thickTop="1">
      <c r="A166" s="170"/>
      <c r="B166" s="170"/>
      <c r="C166" s="170"/>
      <c r="D166" s="175"/>
      <c r="E166" s="176"/>
      <c r="F166" s="176"/>
      <c r="G166" s="176"/>
      <c r="H166" s="177"/>
      <c r="I166" s="205" t="s">
        <v>28</v>
      </c>
      <c r="J166" s="206"/>
      <c r="K166" s="207"/>
      <c r="L166" s="208" t="s">
        <v>29</v>
      </c>
      <c r="M166" s="206"/>
      <c r="N166" s="207"/>
      <c r="O166" s="205" t="s">
        <v>30</v>
      </c>
      <c r="P166" s="206"/>
      <c r="Q166" s="207"/>
      <c r="R166" s="208" t="s">
        <v>31</v>
      </c>
      <c r="S166" s="206"/>
      <c r="T166" s="207"/>
      <c r="U166" s="205" t="s">
        <v>32</v>
      </c>
      <c r="V166" s="206"/>
      <c r="W166" s="207"/>
      <c r="X166" s="208" t="s">
        <v>33</v>
      </c>
      <c r="Y166" s="206"/>
      <c r="Z166" s="207"/>
      <c r="AA166" s="76"/>
    </row>
    <row r="167" spans="1:27" s="79" customFormat="1" ht="29.25" customHeight="1" thickTop="1">
      <c r="A167" s="170"/>
      <c r="B167" s="170"/>
      <c r="C167" s="170"/>
      <c r="D167" s="175"/>
      <c r="E167" s="176"/>
      <c r="F167" s="176"/>
      <c r="G167" s="176"/>
      <c r="H167" s="177"/>
      <c r="I167" s="229">
        <v>1</v>
      </c>
      <c r="J167" s="173"/>
      <c r="K167" s="174"/>
      <c r="L167" s="228">
        <v>100</v>
      </c>
      <c r="M167" s="173"/>
      <c r="N167" s="174"/>
      <c r="O167" s="229">
        <v>1</v>
      </c>
      <c r="P167" s="173"/>
      <c r="Q167" s="174"/>
      <c r="R167" s="228">
        <v>100</v>
      </c>
      <c r="S167" s="173"/>
      <c r="T167" s="174"/>
      <c r="U167" s="229">
        <v>1</v>
      </c>
      <c r="V167" s="173"/>
      <c r="W167" s="174"/>
      <c r="X167" s="229">
        <v>100</v>
      </c>
      <c r="Y167" s="173"/>
      <c r="Z167" s="174"/>
      <c r="AA167" s="76"/>
    </row>
    <row r="168" spans="1:27" s="79" customFormat="1" ht="29.25" customHeight="1" thickBot="1">
      <c r="A168" s="171"/>
      <c r="B168" s="171"/>
      <c r="C168" s="171"/>
      <c r="D168" s="178"/>
      <c r="E168" s="179"/>
      <c r="F168" s="179"/>
      <c r="G168" s="179"/>
      <c r="H168" s="180"/>
      <c r="I168" s="178"/>
      <c r="J168" s="179"/>
      <c r="K168" s="180"/>
      <c r="L168" s="178"/>
      <c r="M168" s="179"/>
      <c r="N168" s="180"/>
      <c r="O168" s="178"/>
      <c r="P168" s="179"/>
      <c r="Q168" s="180"/>
      <c r="R168" s="178"/>
      <c r="S168" s="179"/>
      <c r="T168" s="180"/>
      <c r="U168" s="178"/>
      <c r="V168" s="179"/>
      <c r="W168" s="180"/>
      <c r="X168" s="178"/>
      <c r="Y168" s="179"/>
      <c r="Z168" s="180"/>
      <c r="AA168" s="76"/>
    </row>
    <row r="169" spans="1:27" ht="45.75" customHeight="1" thickBot="1" thickTop="1">
      <c r="A169" s="181" t="s">
        <v>41</v>
      </c>
      <c r="B169" s="182"/>
      <c r="C169" s="183" t="s">
        <v>42</v>
      </c>
      <c r="D169" s="184"/>
      <c r="E169" s="184"/>
      <c r="F169" s="184"/>
      <c r="G169" s="184"/>
      <c r="H169" s="184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5"/>
      <c r="AA169" s="1"/>
    </row>
    <row r="170" spans="1:27" ht="15.75" customHeight="1" thickBot="1" thickTop="1">
      <c r="A170" s="186" t="s">
        <v>97</v>
      </c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87"/>
      <c r="AA170" s="1"/>
    </row>
    <row r="171" spans="1:27" ht="33.75" customHeight="1" thickTop="1">
      <c r="A171" s="243" t="s">
        <v>46</v>
      </c>
      <c r="B171" s="202"/>
      <c r="C171" s="246" t="s">
        <v>21</v>
      </c>
      <c r="D171" s="215" t="s">
        <v>47</v>
      </c>
      <c r="E171" s="202"/>
      <c r="F171" s="254" t="s">
        <v>209</v>
      </c>
      <c r="G171" s="255"/>
      <c r="H171" s="255"/>
      <c r="I171" s="255"/>
      <c r="J171" s="255"/>
      <c r="K171" s="255"/>
      <c r="L171" s="255"/>
      <c r="M171" s="255"/>
      <c r="N171" s="255"/>
      <c r="O171" s="255"/>
      <c r="P171" s="255"/>
      <c r="Q171" s="256"/>
      <c r="R171" s="154" t="s">
        <v>49</v>
      </c>
      <c r="S171" s="155"/>
      <c r="T171" s="155"/>
      <c r="U171" s="155"/>
      <c r="V171" s="155"/>
      <c r="W171" s="155"/>
      <c r="X171" s="156"/>
      <c r="Y171" s="163" t="s">
        <v>50</v>
      </c>
      <c r="Z171" s="156"/>
      <c r="AA171" s="1"/>
    </row>
    <row r="172" spans="1:27" ht="15.75" customHeight="1">
      <c r="A172" s="244"/>
      <c r="B172" s="216"/>
      <c r="C172" s="247"/>
      <c r="D172" s="157"/>
      <c r="E172" s="216"/>
      <c r="F172" s="204">
        <v>1</v>
      </c>
      <c r="G172" s="182"/>
      <c r="H172" s="182"/>
      <c r="I172" s="189"/>
      <c r="J172" s="204">
        <v>2</v>
      </c>
      <c r="K172" s="182"/>
      <c r="L172" s="182"/>
      <c r="M172" s="189"/>
      <c r="N172" s="204">
        <v>3</v>
      </c>
      <c r="O172" s="182"/>
      <c r="P172" s="182"/>
      <c r="Q172" s="189"/>
      <c r="R172" s="157"/>
      <c r="S172" s="158"/>
      <c r="T172" s="158"/>
      <c r="U172" s="158"/>
      <c r="V172" s="158"/>
      <c r="W172" s="158"/>
      <c r="X172" s="159"/>
      <c r="Y172" s="158"/>
      <c r="Z172" s="159"/>
      <c r="AA172" s="1"/>
    </row>
    <row r="173" spans="1:27" ht="15.75" customHeight="1" thickBot="1">
      <c r="A173" s="245"/>
      <c r="B173" s="218"/>
      <c r="C173" s="248"/>
      <c r="D173" s="217"/>
      <c r="E173" s="218"/>
      <c r="F173" s="195" t="s">
        <v>51</v>
      </c>
      <c r="G173" s="196"/>
      <c r="H173" s="195" t="s">
        <v>52</v>
      </c>
      <c r="I173" s="196"/>
      <c r="J173" s="195" t="s">
        <v>51</v>
      </c>
      <c r="K173" s="196"/>
      <c r="L173" s="195" t="s">
        <v>52</v>
      </c>
      <c r="M173" s="196"/>
      <c r="N173" s="195" t="s">
        <v>51</v>
      </c>
      <c r="O173" s="184"/>
      <c r="P173" s="195" t="s">
        <v>52</v>
      </c>
      <c r="Q173" s="196"/>
      <c r="R173" s="160"/>
      <c r="S173" s="161"/>
      <c r="T173" s="161"/>
      <c r="U173" s="161"/>
      <c r="V173" s="161"/>
      <c r="W173" s="161"/>
      <c r="X173" s="162"/>
      <c r="Y173" s="164"/>
      <c r="Z173" s="165"/>
      <c r="AA173" s="1"/>
    </row>
    <row r="174" spans="1:27" ht="15.75" customHeight="1" thickTop="1">
      <c r="A174" s="188"/>
      <c r="B174" s="189"/>
      <c r="C174" s="10"/>
      <c r="D174" s="190"/>
      <c r="E174" s="189"/>
      <c r="F174" s="11" t="s">
        <v>53</v>
      </c>
      <c r="G174" s="11" t="s">
        <v>54</v>
      </c>
      <c r="H174" s="11" t="s">
        <v>53</v>
      </c>
      <c r="I174" s="11" t="s">
        <v>54</v>
      </c>
      <c r="J174" s="11" t="s">
        <v>53</v>
      </c>
      <c r="K174" s="11" t="s">
        <v>54</v>
      </c>
      <c r="L174" s="11" t="s">
        <v>53</v>
      </c>
      <c r="M174" s="11" t="s">
        <v>54</v>
      </c>
      <c r="N174" s="11" t="s">
        <v>53</v>
      </c>
      <c r="O174" s="11" t="s">
        <v>54</v>
      </c>
      <c r="P174" s="11" t="s">
        <v>53</v>
      </c>
      <c r="Q174" s="11" t="s">
        <v>54</v>
      </c>
      <c r="R174" s="230"/>
      <c r="S174" s="164"/>
      <c r="T174" s="164"/>
      <c r="U174" s="164"/>
      <c r="V174" s="164"/>
      <c r="W174" s="164"/>
      <c r="X174" s="218"/>
      <c r="Y174" s="190"/>
      <c r="Z174" s="219"/>
      <c r="AA174" s="1"/>
    </row>
    <row r="175" spans="1:27" s="79" customFormat="1" ht="87.75" customHeight="1">
      <c r="A175" s="191" t="s">
        <v>98</v>
      </c>
      <c r="B175" s="192"/>
      <c r="C175" s="84" t="s">
        <v>88</v>
      </c>
      <c r="D175" s="193">
        <v>90</v>
      </c>
      <c r="E175" s="194"/>
      <c r="F175" s="93">
        <v>90</v>
      </c>
      <c r="G175" s="93">
        <v>100</v>
      </c>
      <c r="H175" s="94">
        <f>(72.986/78)*100</f>
        <v>93.57179487179488</v>
      </c>
      <c r="I175" s="95">
        <f>(H175*G175)/F175</f>
        <v>103.96866096866098</v>
      </c>
      <c r="J175" s="84">
        <v>90</v>
      </c>
      <c r="K175" s="84">
        <v>100</v>
      </c>
      <c r="L175" s="84">
        <f>(64.663/69)*100</f>
        <v>93.71449275362318</v>
      </c>
      <c r="M175" s="84">
        <f>(L175*O175)/N175</f>
        <v>104.12721417069243</v>
      </c>
      <c r="N175" s="84">
        <v>90</v>
      </c>
      <c r="O175" s="84">
        <v>100</v>
      </c>
      <c r="P175" s="84">
        <f>(66.662/71)*100</f>
        <v>93.89014084507043</v>
      </c>
      <c r="Q175" s="86">
        <f>(P175*O175)/N175</f>
        <v>104.32237871674494</v>
      </c>
      <c r="R175" s="220" t="s">
        <v>207</v>
      </c>
      <c r="S175" s="221"/>
      <c r="T175" s="221"/>
      <c r="U175" s="221"/>
      <c r="V175" s="221"/>
      <c r="W175" s="221"/>
      <c r="X175" s="192"/>
      <c r="Y175" s="222" t="s">
        <v>99</v>
      </c>
      <c r="Z175" s="223"/>
      <c r="AA175" s="87"/>
    </row>
    <row r="176" spans="1:27" s="79" customFormat="1" ht="118.5" customHeight="1">
      <c r="A176" s="191" t="s">
        <v>100</v>
      </c>
      <c r="B176" s="192"/>
      <c r="C176" s="84" t="s">
        <v>101</v>
      </c>
      <c r="D176" s="193">
        <v>3</v>
      </c>
      <c r="E176" s="194"/>
      <c r="F176" s="84">
        <v>1</v>
      </c>
      <c r="G176" s="84">
        <v>100</v>
      </c>
      <c r="H176" s="84">
        <v>1</v>
      </c>
      <c r="I176" s="84">
        <v>100</v>
      </c>
      <c r="J176" s="84">
        <v>1</v>
      </c>
      <c r="K176" s="84">
        <v>100</v>
      </c>
      <c r="L176" s="84">
        <v>1</v>
      </c>
      <c r="M176" s="84">
        <v>100</v>
      </c>
      <c r="N176" s="84">
        <v>1</v>
      </c>
      <c r="O176" s="84">
        <v>100</v>
      </c>
      <c r="P176" s="84">
        <v>1</v>
      </c>
      <c r="Q176" s="84">
        <v>100</v>
      </c>
      <c r="R176" s="220" t="s">
        <v>211</v>
      </c>
      <c r="S176" s="221"/>
      <c r="T176" s="221"/>
      <c r="U176" s="221"/>
      <c r="V176" s="221"/>
      <c r="W176" s="221"/>
      <c r="X176" s="192"/>
      <c r="Y176" s="222" t="s">
        <v>93</v>
      </c>
      <c r="Z176" s="223"/>
      <c r="AA176" s="87"/>
    </row>
    <row r="177" spans="1:27" s="79" customFormat="1" ht="114.75" customHeight="1">
      <c r="A177" s="191" t="s">
        <v>102</v>
      </c>
      <c r="B177" s="192"/>
      <c r="C177" s="84" t="s">
        <v>101</v>
      </c>
      <c r="D177" s="193">
        <v>3</v>
      </c>
      <c r="E177" s="194"/>
      <c r="F177" s="84">
        <v>1</v>
      </c>
      <c r="G177" s="84">
        <v>100</v>
      </c>
      <c r="H177" s="84">
        <v>1</v>
      </c>
      <c r="I177" s="84">
        <v>100</v>
      </c>
      <c r="J177" s="84">
        <v>1</v>
      </c>
      <c r="K177" s="84">
        <v>100</v>
      </c>
      <c r="L177" s="84">
        <v>1</v>
      </c>
      <c r="M177" s="84">
        <v>100</v>
      </c>
      <c r="N177" s="84">
        <v>1</v>
      </c>
      <c r="O177" s="84">
        <v>100</v>
      </c>
      <c r="P177" s="84">
        <v>1</v>
      </c>
      <c r="Q177" s="84">
        <v>100</v>
      </c>
      <c r="R177" s="220" t="s">
        <v>212</v>
      </c>
      <c r="S177" s="221"/>
      <c r="T177" s="221"/>
      <c r="U177" s="221"/>
      <c r="V177" s="221"/>
      <c r="W177" s="221"/>
      <c r="X177" s="192"/>
      <c r="Y177" s="222" t="s">
        <v>93</v>
      </c>
      <c r="Z177" s="223"/>
      <c r="AA177" s="87"/>
    </row>
    <row r="178" spans="1:27" ht="66.75" customHeight="1" thickBot="1">
      <c r="A178" s="201"/>
      <c r="B178" s="202"/>
      <c r="C178" s="14"/>
      <c r="D178" s="203"/>
      <c r="E178" s="202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224"/>
      <c r="S178" s="226"/>
      <c r="T178" s="226"/>
      <c r="U178" s="226"/>
      <c r="V178" s="226"/>
      <c r="W178" s="226"/>
      <c r="X178" s="227"/>
      <c r="Y178" s="224"/>
      <c r="Z178" s="225"/>
      <c r="AA178" s="1"/>
    </row>
    <row r="179" spans="1:27" ht="24" customHeight="1" thickBot="1">
      <c r="A179" s="209" t="s">
        <v>103</v>
      </c>
      <c r="B179" s="210"/>
      <c r="C179" s="210"/>
      <c r="D179" s="210"/>
      <c r="E179" s="210"/>
      <c r="F179" s="210"/>
      <c r="G179" s="210"/>
      <c r="H179" s="210"/>
      <c r="I179" s="210"/>
      <c r="J179" s="210"/>
      <c r="K179" s="210"/>
      <c r="L179" s="210"/>
      <c r="M179" s="210"/>
      <c r="N179" s="210"/>
      <c r="O179" s="210"/>
      <c r="P179" s="210"/>
      <c r="Q179" s="210"/>
      <c r="R179" s="210"/>
      <c r="S179" s="210"/>
      <c r="T179" s="210"/>
      <c r="U179" s="210"/>
      <c r="V179" s="210"/>
      <c r="W179" s="210"/>
      <c r="X179" s="210"/>
      <c r="Y179" s="210"/>
      <c r="Z179" s="211"/>
      <c r="AA179" s="1"/>
    </row>
    <row r="180" spans="1:27" ht="45" customHeight="1" thickBot="1">
      <c r="A180" s="212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1"/>
      <c r="AA180" s="1"/>
    </row>
    <row r="181" spans="1:27" ht="15.75" customHeight="1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6"/>
      <c r="AA181" s="1"/>
    </row>
    <row r="182" spans="1:27" ht="15.75" customHeight="1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6"/>
      <c r="AA182" s="1"/>
    </row>
    <row r="183" spans="1:27" ht="15.75" customHeight="1">
      <c r="A183" s="213" t="s">
        <v>104</v>
      </c>
      <c r="B183" s="158"/>
      <c r="C183" s="158"/>
      <c r="D183" s="158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214"/>
      <c r="Q183" s="158"/>
      <c r="R183" s="158"/>
      <c r="S183" s="158"/>
      <c r="T183" s="158"/>
      <c r="U183" s="158"/>
      <c r="V183" s="158"/>
      <c r="W183" s="158"/>
      <c r="X183" s="158"/>
      <c r="Y183" s="158"/>
      <c r="Z183" s="159"/>
      <c r="AA183" s="19"/>
    </row>
    <row r="184" spans="1:27" ht="15" customHeight="1">
      <c r="A184" s="197" t="s">
        <v>65</v>
      </c>
      <c r="B184" s="198"/>
      <c r="C184" s="198"/>
      <c r="D184" s="19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99"/>
      <c r="Q184" s="198"/>
      <c r="R184" s="198"/>
      <c r="S184" s="198"/>
      <c r="T184" s="198"/>
      <c r="U184" s="198"/>
      <c r="V184" s="198"/>
      <c r="W184" s="198"/>
      <c r="X184" s="198"/>
      <c r="Y184" s="198"/>
      <c r="Z184" s="200"/>
      <c r="AA184" s="1"/>
    </row>
    <row r="185" spans="1:27" ht="15.75" customHeight="1">
      <c r="A185" s="20"/>
      <c r="B185" s="21"/>
      <c r="C185" s="21"/>
      <c r="D185" s="2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3"/>
      <c r="AA185" s="1"/>
    </row>
    <row r="186" spans="1:27" ht="15.75" customHeight="1" thickBot="1">
      <c r="A186" s="24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6"/>
      <c r="AA186" s="1"/>
    </row>
    <row r="187" spans="1:27" ht="15.75" customHeight="1" thickTop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thickBo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s="135" customFormat="1" ht="15">
      <c r="A189" s="312" t="s">
        <v>0</v>
      </c>
      <c r="B189" s="313"/>
      <c r="C189" s="313"/>
      <c r="D189" s="313"/>
      <c r="E189" s="313"/>
      <c r="F189" s="313"/>
      <c r="G189" s="313"/>
      <c r="H189" s="313"/>
      <c r="I189" s="313"/>
      <c r="J189" s="313"/>
      <c r="K189" s="313"/>
      <c r="L189" s="313"/>
      <c r="M189" s="313"/>
      <c r="N189" s="313"/>
      <c r="O189" s="313"/>
      <c r="P189" s="313"/>
      <c r="Q189" s="313"/>
      <c r="R189" s="313"/>
      <c r="S189" s="313"/>
      <c r="T189" s="313"/>
      <c r="U189" s="313"/>
      <c r="V189" s="313"/>
      <c r="W189" s="313"/>
      <c r="X189" s="313"/>
      <c r="Y189" s="313"/>
      <c r="Z189" s="314"/>
      <c r="AA189" s="1"/>
    </row>
    <row r="190" spans="1:27" s="135" customFormat="1" ht="8.25" customHeight="1">
      <c r="A190" s="143"/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29"/>
      <c r="AA190" s="1"/>
    </row>
    <row r="191" spans="1:27" s="135" customFormat="1" ht="15">
      <c r="A191" s="315" t="s">
        <v>1</v>
      </c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316"/>
      <c r="AA191" s="1"/>
    </row>
    <row r="192" spans="1:27" s="135" customFormat="1" ht="6" customHeight="1">
      <c r="A192" s="3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31"/>
      <c r="AA192" s="1"/>
    </row>
    <row r="193" spans="1:27" s="135" customFormat="1" ht="15">
      <c r="A193" s="330" t="s">
        <v>2</v>
      </c>
      <c r="B193" s="158"/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316"/>
      <c r="AA193" s="1"/>
    </row>
    <row r="194" spans="1:27" s="135" customFormat="1" ht="15.75" thickBot="1">
      <c r="A194" s="3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31"/>
      <c r="AA194" s="1"/>
    </row>
    <row r="195" spans="1:27" s="135" customFormat="1" ht="17.25" customHeight="1" thickTop="1">
      <c r="A195" s="331" t="s">
        <v>105</v>
      </c>
      <c r="B195" s="155"/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268"/>
      <c r="P195" s="269" t="s">
        <v>4</v>
      </c>
      <c r="Q195" s="155"/>
      <c r="R195" s="155"/>
      <c r="S195" s="155"/>
      <c r="T195" s="155"/>
      <c r="U195" s="155"/>
      <c r="V195" s="155"/>
      <c r="W195" s="156"/>
      <c r="X195" s="163" t="s">
        <v>84</v>
      </c>
      <c r="Y195" s="155"/>
      <c r="Z195" s="333"/>
      <c r="AA195" s="1"/>
    </row>
    <row r="196" spans="1:27" s="135" customFormat="1" ht="18.75" customHeight="1" thickBot="1">
      <c r="A196" s="332"/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216"/>
      <c r="P196" s="160"/>
      <c r="Q196" s="161"/>
      <c r="R196" s="161"/>
      <c r="S196" s="161"/>
      <c r="T196" s="161"/>
      <c r="U196" s="161"/>
      <c r="V196" s="161"/>
      <c r="W196" s="162"/>
      <c r="X196" s="164"/>
      <c r="Y196" s="164"/>
      <c r="Z196" s="320"/>
      <c r="AA196" s="1"/>
    </row>
    <row r="197" spans="1:27" s="135" customFormat="1" ht="23.25" customHeight="1" thickTop="1">
      <c r="A197" s="332"/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216"/>
      <c r="P197" s="276">
        <v>2</v>
      </c>
      <c r="Q197" s="158"/>
      <c r="R197" s="158"/>
      <c r="S197" s="158"/>
      <c r="T197" s="158"/>
      <c r="U197" s="158"/>
      <c r="V197" s="158"/>
      <c r="W197" s="216"/>
      <c r="X197" s="262" t="s">
        <v>106</v>
      </c>
      <c r="Y197" s="261"/>
      <c r="Z197" s="319"/>
      <c r="AA197" s="1"/>
    </row>
    <row r="198" spans="1:27" s="135" customFormat="1" ht="13.5" customHeight="1">
      <c r="A198" s="322"/>
      <c r="B198" s="164"/>
      <c r="C198" s="164"/>
      <c r="D198" s="164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218"/>
      <c r="P198" s="217"/>
      <c r="Q198" s="164"/>
      <c r="R198" s="164"/>
      <c r="S198" s="164"/>
      <c r="T198" s="164"/>
      <c r="U198" s="164"/>
      <c r="V198" s="164"/>
      <c r="W198" s="218"/>
      <c r="X198" s="217"/>
      <c r="Y198" s="164"/>
      <c r="Z198" s="320"/>
      <c r="AA198" s="1"/>
    </row>
    <row r="199" spans="1:27" s="135" customFormat="1" ht="12" customHeight="1">
      <c r="A199" s="321" t="s">
        <v>68</v>
      </c>
      <c r="B199" s="261"/>
      <c r="C199" s="261"/>
      <c r="D199" s="261"/>
      <c r="E199" s="261"/>
      <c r="F199" s="261"/>
      <c r="G199" s="261"/>
      <c r="H199" s="261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261"/>
      <c r="T199" s="261"/>
      <c r="U199" s="261"/>
      <c r="V199" s="261"/>
      <c r="W199" s="261"/>
      <c r="X199" s="261"/>
      <c r="Y199" s="261"/>
      <c r="Z199" s="319"/>
      <c r="AA199" s="1"/>
    </row>
    <row r="200" spans="1:27" s="135" customFormat="1" ht="13.5" customHeight="1">
      <c r="A200" s="322"/>
      <c r="B200" s="164"/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320"/>
      <c r="AA200" s="1"/>
    </row>
    <row r="201" spans="1:27" s="135" customFormat="1" ht="30.75" customHeight="1">
      <c r="A201" s="323" t="s">
        <v>110</v>
      </c>
      <c r="B201" s="182"/>
      <c r="C201" s="182"/>
      <c r="D201" s="182"/>
      <c r="E201" s="182"/>
      <c r="F201" s="182"/>
      <c r="G201" s="182"/>
      <c r="H201" s="182"/>
      <c r="I201" s="182"/>
      <c r="J201" s="182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Z201" s="324"/>
      <c r="AA201" s="1"/>
    </row>
    <row r="202" spans="1:27" s="135" customFormat="1" ht="18" customHeight="1" thickBot="1">
      <c r="A202" s="325" t="s">
        <v>16</v>
      </c>
      <c r="B202" s="184"/>
      <c r="C202" s="184"/>
      <c r="D202" s="184"/>
      <c r="E202" s="184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  <c r="T202" s="184"/>
      <c r="U202" s="184"/>
      <c r="V202" s="184"/>
      <c r="W202" s="184"/>
      <c r="X202" s="184"/>
      <c r="Y202" s="184"/>
      <c r="Z202" s="326"/>
      <c r="AA202" s="1"/>
    </row>
    <row r="203" spans="1:27" s="135" customFormat="1" ht="53.25" customHeight="1" thickBot="1" thickTop="1">
      <c r="A203" s="34" t="s">
        <v>20</v>
      </c>
      <c r="B203" s="35" t="s">
        <v>6</v>
      </c>
      <c r="C203" s="36" t="s">
        <v>21</v>
      </c>
      <c r="D203" s="166" t="s">
        <v>22</v>
      </c>
      <c r="E203" s="167"/>
      <c r="F203" s="167"/>
      <c r="G203" s="167"/>
      <c r="H203" s="168"/>
      <c r="I203" s="338" t="s">
        <v>23</v>
      </c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54" t="s">
        <v>24</v>
      </c>
      <c r="V203" s="155"/>
      <c r="W203" s="155"/>
      <c r="X203" s="155"/>
      <c r="Y203" s="155"/>
      <c r="Z203" s="333"/>
      <c r="AA203" s="1"/>
    </row>
    <row r="204" spans="1:27" s="133" customFormat="1" ht="48" customHeight="1" thickBot="1" thickTop="1">
      <c r="A204" s="334" t="s">
        <v>107</v>
      </c>
      <c r="B204" s="280" t="s">
        <v>108</v>
      </c>
      <c r="C204" s="169" t="s">
        <v>109</v>
      </c>
      <c r="D204" s="172">
        <v>25</v>
      </c>
      <c r="E204" s="173"/>
      <c r="F204" s="173"/>
      <c r="G204" s="173"/>
      <c r="H204" s="174"/>
      <c r="I204" s="240">
        <v>2020</v>
      </c>
      <c r="J204" s="206"/>
      <c r="K204" s="206"/>
      <c r="L204" s="206"/>
      <c r="M204" s="206"/>
      <c r="N204" s="207"/>
      <c r="O204" s="240">
        <v>2021</v>
      </c>
      <c r="P204" s="206"/>
      <c r="Q204" s="206"/>
      <c r="R204" s="206"/>
      <c r="S204" s="206"/>
      <c r="T204" s="206"/>
      <c r="U204" s="160"/>
      <c r="V204" s="161"/>
      <c r="W204" s="161"/>
      <c r="X204" s="161"/>
      <c r="Y204" s="161"/>
      <c r="Z204" s="339"/>
      <c r="AA204" s="76"/>
    </row>
    <row r="205" spans="1:27" s="133" customFormat="1" ht="120.75" customHeight="1" thickBot="1" thickTop="1">
      <c r="A205" s="335"/>
      <c r="B205" s="170"/>
      <c r="C205" s="170"/>
      <c r="D205" s="175"/>
      <c r="E205" s="176"/>
      <c r="F205" s="176"/>
      <c r="G205" s="176"/>
      <c r="H205" s="177"/>
      <c r="I205" s="205" t="s">
        <v>28</v>
      </c>
      <c r="J205" s="206"/>
      <c r="K205" s="207"/>
      <c r="L205" s="208" t="s">
        <v>29</v>
      </c>
      <c r="M205" s="206"/>
      <c r="N205" s="207"/>
      <c r="O205" s="205" t="s">
        <v>30</v>
      </c>
      <c r="P205" s="206"/>
      <c r="Q205" s="207"/>
      <c r="R205" s="208" t="s">
        <v>31</v>
      </c>
      <c r="S205" s="206"/>
      <c r="T205" s="207"/>
      <c r="U205" s="205" t="s">
        <v>32</v>
      </c>
      <c r="V205" s="206"/>
      <c r="W205" s="207"/>
      <c r="X205" s="208" t="s">
        <v>33</v>
      </c>
      <c r="Y205" s="206"/>
      <c r="Z205" s="340"/>
      <c r="AA205" s="76"/>
    </row>
    <row r="206" spans="1:27" s="133" customFormat="1" ht="61.5" customHeight="1" thickBot="1" thickTop="1">
      <c r="A206" s="336"/>
      <c r="B206" s="292"/>
      <c r="C206" s="292"/>
      <c r="D206" s="293"/>
      <c r="E206" s="294"/>
      <c r="F206" s="294"/>
      <c r="G206" s="294"/>
      <c r="H206" s="295"/>
      <c r="I206" s="275">
        <v>19</v>
      </c>
      <c r="J206" s="250"/>
      <c r="K206" s="251"/>
      <c r="L206" s="249">
        <f>(19/20)*100</f>
        <v>95</v>
      </c>
      <c r="M206" s="250"/>
      <c r="N206" s="251"/>
      <c r="O206" s="275">
        <v>19</v>
      </c>
      <c r="P206" s="250"/>
      <c r="Q206" s="251"/>
      <c r="R206" s="249">
        <v>100</v>
      </c>
      <c r="S206" s="250"/>
      <c r="T206" s="251"/>
      <c r="U206" s="275">
        <v>22</v>
      </c>
      <c r="V206" s="250"/>
      <c r="W206" s="250"/>
      <c r="X206" s="328">
        <f>(U206*R206)/O206</f>
        <v>115.78947368421052</v>
      </c>
      <c r="Y206" s="250"/>
      <c r="Z206" s="329"/>
      <c r="AA206" s="76"/>
    </row>
    <row r="207" spans="1:27" s="135" customFormat="1" ht="74.25" customHeight="1" thickBot="1" thickTop="1">
      <c r="A207" s="34" t="s">
        <v>20</v>
      </c>
      <c r="B207" s="35" t="s">
        <v>6</v>
      </c>
      <c r="C207" s="36" t="s">
        <v>21</v>
      </c>
      <c r="D207" s="166" t="s">
        <v>22</v>
      </c>
      <c r="E207" s="167"/>
      <c r="F207" s="167"/>
      <c r="G207" s="167"/>
      <c r="H207" s="168"/>
      <c r="I207" s="338" t="s">
        <v>23</v>
      </c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54" t="s">
        <v>24</v>
      </c>
      <c r="V207" s="155"/>
      <c r="W207" s="155"/>
      <c r="X207" s="155"/>
      <c r="Y207" s="155"/>
      <c r="Z207" s="333"/>
      <c r="AA207" s="1"/>
    </row>
    <row r="208" spans="1:27" s="133" customFormat="1" ht="59.25" customHeight="1" thickBot="1" thickTop="1">
      <c r="A208" s="334" t="s">
        <v>112</v>
      </c>
      <c r="B208" s="280" t="s">
        <v>113</v>
      </c>
      <c r="C208" s="169" t="s">
        <v>111</v>
      </c>
      <c r="D208" s="172">
        <v>970</v>
      </c>
      <c r="E208" s="173"/>
      <c r="F208" s="173"/>
      <c r="G208" s="173"/>
      <c r="H208" s="174"/>
      <c r="I208" s="240">
        <v>2020</v>
      </c>
      <c r="J208" s="206"/>
      <c r="K208" s="206"/>
      <c r="L208" s="206"/>
      <c r="M208" s="206"/>
      <c r="N208" s="207"/>
      <c r="O208" s="240">
        <v>2021</v>
      </c>
      <c r="P208" s="206"/>
      <c r="Q208" s="206"/>
      <c r="R208" s="206"/>
      <c r="S208" s="206"/>
      <c r="T208" s="206"/>
      <c r="U208" s="160"/>
      <c r="V208" s="161"/>
      <c r="W208" s="161"/>
      <c r="X208" s="161"/>
      <c r="Y208" s="161"/>
      <c r="Z208" s="339"/>
      <c r="AA208" s="76"/>
    </row>
    <row r="209" spans="1:27" s="133" customFormat="1" ht="42" customHeight="1" thickBot="1" thickTop="1">
      <c r="A209" s="335"/>
      <c r="B209" s="170"/>
      <c r="C209" s="170"/>
      <c r="D209" s="175"/>
      <c r="E209" s="176"/>
      <c r="F209" s="176"/>
      <c r="G209" s="176"/>
      <c r="H209" s="177"/>
      <c r="I209" s="205" t="s">
        <v>28</v>
      </c>
      <c r="J209" s="206"/>
      <c r="K209" s="207"/>
      <c r="L209" s="208" t="s">
        <v>29</v>
      </c>
      <c r="M209" s="206"/>
      <c r="N209" s="207"/>
      <c r="O209" s="205" t="s">
        <v>30</v>
      </c>
      <c r="P209" s="206"/>
      <c r="Q209" s="207"/>
      <c r="R209" s="208" t="s">
        <v>31</v>
      </c>
      <c r="S209" s="206"/>
      <c r="T209" s="207"/>
      <c r="U209" s="205" t="s">
        <v>32</v>
      </c>
      <c r="V209" s="206"/>
      <c r="W209" s="207"/>
      <c r="X209" s="208" t="s">
        <v>33</v>
      </c>
      <c r="Y209" s="206"/>
      <c r="Z209" s="340"/>
      <c r="AA209" s="76"/>
    </row>
    <row r="210" spans="1:27" s="133" customFormat="1" ht="59.25" customHeight="1" thickTop="1">
      <c r="A210" s="336"/>
      <c r="B210" s="292"/>
      <c r="C210" s="292"/>
      <c r="D210" s="293"/>
      <c r="E210" s="294"/>
      <c r="F210" s="294"/>
      <c r="G210" s="294"/>
      <c r="H210" s="295"/>
      <c r="I210" s="275">
        <v>252</v>
      </c>
      <c r="J210" s="250"/>
      <c r="K210" s="251"/>
      <c r="L210" s="337">
        <f>(252/1219)*100</f>
        <v>20.672682526661198</v>
      </c>
      <c r="M210" s="250"/>
      <c r="N210" s="251"/>
      <c r="O210" s="275">
        <v>728</v>
      </c>
      <c r="P210" s="250"/>
      <c r="Q210" s="251"/>
      <c r="R210" s="337">
        <f>(O210/1213)*100</f>
        <v>60.01648804616653</v>
      </c>
      <c r="S210" s="250"/>
      <c r="T210" s="251"/>
      <c r="U210" s="275">
        <v>365</v>
      </c>
      <c r="V210" s="250"/>
      <c r="W210" s="250"/>
      <c r="X210" s="328">
        <f>(365/517)*100</f>
        <v>70.59961315280464</v>
      </c>
      <c r="Y210" s="250"/>
      <c r="Z210" s="329"/>
      <c r="AA210" s="76"/>
    </row>
    <row r="211" spans="1:27" s="135" customFormat="1" ht="34.5" customHeight="1">
      <c r="A211" s="343" t="s">
        <v>41</v>
      </c>
      <c r="B211" s="263"/>
      <c r="C211" s="345" t="s">
        <v>115</v>
      </c>
      <c r="D211" s="261"/>
      <c r="E211" s="261"/>
      <c r="F211" s="261"/>
      <c r="G211" s="261"/>
      <c r="H211" s="261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261"/>
      <c r="T211" s="261"/>
      <c r="U211" s="261"/>
      <c r="V211" s="261"/>
      <c r="W211" s="261"/>
      <c r="X211" s="261"/>
      <c r="Y211" s="261"/>
      <c r="Z211" s="319"/>
      <c r="AA211" s="1"/>
    </row>
    <row r="212" spans="1:27" s="135" customFormat="1" ht="34.5" customHeight="1" thickBot="1">
      <c r="A212" s="344"/>
      <c r="B212" s="162"/>
      <c r="C212" s="161"/>
      <c r="D212" s="161"/>
      <c r="E212" s="161"/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339"/>
      <c r="AA212" s="1"/>
    </row>
    <row r="213" spans="1:27" s="135" customFormat="1" ht="17.25" customHeight="1" thickBot="1" thickTop="1">
      <c r="A213" s="346" t="s">
        <v>45</v>
      </c>
      <c r="B213" s="167"/>
      <c r="C213" s="167"/>
      <c r="D213" s="167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347"/>
      <c r="AA213" s="1"/>
    </row>
    <row r="214" spans="1:27" s="135" customFormat="1" ht="34.5" customHeight="1" thickTop="1">
      <c r="A214" s="348" t="s">
        <v>46</v>
      </c>
      <c r="B214" s="202"/>
      <c r="C214" s="246" t="s">
        <v>21</v>
      </c>
      <c r="D214" s="215" t="s">
        <v>47</v>
      </c>
      <c r="E214" s="202"/>
      <c r="F214" s="254" t="s">
        <v>208</v>
      </c>
      <c r="G214" s="255"/>
      <c r="H214" s="255"/>
      <c r="I214" s="255"/>
      <c r="J214" s="255"/>
      <c r="K214" s="255"/>
      <c r="L214" s="255"/>
      <c r="M214" s="255"/>
      <c r="N214" s="255"/>
      <c r="O214" s="255"/>
      <c r="P214" s="255"/>
      <c r="Q214" s="256"/>
      <c r="R214" s="154" t="s">
        <v>49</v>
      </c>
      <c r="S214" s="155"/>
      <c r="T214" s="155"/>
      <c r="U214" s="155"/>
      <c r="V214" s="155"/>
      <c r="W214" s="155"/>
      <c r="X214" s="156"/>
      <c r="Y214" s="163" t="s">
        <v>50</v>
      </c>
      <c r="Z214" s="333"/>
      <c r="AA214" s="1"/>
    </row>
    <row r="215" spans="1:27" s="135" customFormat="1" ht="15.75" customHeight="1">
      <c r="A215" s="332"/>
      <c r="B215" s="216"/>
      <c r="C215" s="247"/>
      <c r="D215" s="157"/>
      <c r="E215" s="216"/>
      <c r="F215" s="204">
        <v>1</v>
      </c>
      <c r="G215" s="182"/>
      <c r="H215" s="182"/>
      <c r="I215" s="189"/>
      <c r="J215" s="204">
        <v>2</v>
      </c>
      <c r="K215" s="182"/>
      <c r="L215" s="182"/>
      <c r="M215" s="189"/>
      <c r="N215" s="204">
        <v>3</v>
      </c>
      <c r="O215" s="182"/>
      <c r="P215" s="182"/>
      <c r="Q215" s="189"/>
      <c r="R215" s="157"/>
      <c r="S215" s="158"/>
      <c r="T215" s="158"/>
      <c r="U215" s="158"/>
      <c r="V215" s="158"/>
      <c r="W215" s="158"/>
      <c r="X215" s="159"/>
      <c r="Y215" s="158"/>
      <c r="Z215" s="316"/>
      <c r="AA215" s="1"/>
    </row>
    <row r="216" spans="1:27" s="135" customFormat="1" ht="21" customHeight="1" thickBot="1">
      <c r="A216" s="322"/>
      <c r="B216" s="218"/>
      <c r="C216" s="248"/>
      <c r="D216" s="217"/>
      <c r="E216" s="218"/>
      <c r="F216" s="195" t="s">
        <v>51</v>
      </c>
      <c r="G216" s="196"/>
      <c r="H216" s="195" t="s">
        <v>52</v>
      </c>
      <c r="I216" s="196"/>
      <c r="J216" s="195" t="s">
        <v>51</v>
      </c>
      <c r="K216" s="196"/>
      <c r="L216" s="195" t="s">
        <v>52</v>
      </c>
      <c r="M216" s="196"/>
      <c r="N216" s="195" t="s">
        <v>51</v>
      </c>
      <c r="O216" s="184"/>
      <c r="P216" s="195" t="s">
        <v>52</v>
      </c>
      <c r="Q216" s="196"/>
      <c r="R216" s="160"/>
      <c r="S216" s="161"/>
      <c r="T216" s="161"/>
      <c r="U216" s="161"/>
      <c r="V216" s="161"/>
      <c r="W216" s="161"/>
      <c r="X216" s="162"/>
      <c r="Y216" s="164"/>
      <c r="Z216" s="320"/>
      <c r="AA216" s="1"/>
    </row>
    <row r="217" spans="1:27" s="135" customFormat="1" ht="22.5" customHeight="1" thickTop="1">
      <c r="A217" s="350"/>
      <c r="B217" s="189"/>
      <c r="C217" s="10"/>
      <c r="D217" s="190"/>
      <c r="E217" s="189"/>
      <c r="F217" s="11" t="s">
        <v>53</v>
      </c>
      <c r="G217" s="11" t="s">
        <v>54</v>
      </c>
      <c r="H217" s="11" t="s">
        <v>53</v>
      </c>
      <c r="I217" s="11" t="s">
        <v>54</v>
      </c>
      <c r="J217" s="11" t="s">
        <v>53</v>
      </c>
      <c r="K217" s="11" t="s">
        <v>54</v>
      </c>
      <c r="L217" s="11" t="s">
        <v>53</v>
      </c>
      <c r="M217" s="11" t="s">
        <v>54</v>
      </c>
      <c r="N217" s="11" t="s">
        <v>53</v>
      </c>
      <c r="O217" s="11" t="s">
        <v>54</v>
      </c>
      <c r="P217" s="11" t="s">
        <v>53</v>
      </c>
      <c r="Q217" s="11" t="s">
        <v>54</v>
      </c>
      <c r="R217" s="230"/>
      <c r="S217" s="164"/>
      <c r="T217" s="164"/>
      <c r="U217" s="164"/>
      <c r="V217" s="164"/>
      <c r="W217" s="164"/>
      <c r="X217" s="218"/>
      <c r="Y217" s="190"/>
      <c r="Z217" s="342"/>
      <c r="AA217" s="1"/>
    </row>
    <row r="218" spans="1:27" s="133" customFormat="1" ht="42.75" customHeight="1">
      <c r="A218" s="351" t="s">
        <v>118</v>
      </c>
      <c r="B218" s="192"/>
      <c r="C218" s="84" t="s">
        <v>119</v>
      </c>
      <c r="D218" s="193">
        <v>6</v>
      </c>
      <c r="E218" s="194"/>
      <c r="F218" s="84">
        <v>2</v>
      </c>
      <c r="G218" s="84">
        <v>33.3</v>
      </c>
      <c r="H218" s="84">
        <v>2</v>
      </c>
      <c r="I218" s="84">
        <v>33.3</v>
      </c>
      <c r="J218" s="84">
        <v>2</v>
      </c>
      <c r="K218" s="84">
        <v>33.3</v>
      </c>
      <c r="L218" s="84">
        <v>2</v>
      </c>
      <c r="M218" s="84">
        <v>33.3</v>
      </c>
      <c r="N218" s="84">
        <v>2</v>
      </c>
      <c r="O218" s="84">
        <v>33.4</v>
      </c>
      <c r="P218" s="84">
        <v>2</v>
      </c>
      <c r="Q218" s="84">
        <v>33.4</v>
      </c>
      <c r="R218" s="220" t="s">
        <v>120</v>
      </c>
      <c r="S218" s="221"/>
      <c r="T218" s="221"/>
      <c r="U218" s="221"/>
      <c r="V218" s="221"/>
      <c r="W218" s="221"/>
      <c r="X218" s="192"/>
      <c r="Y218" s="271" t="s">
        <v>110</v>
      </c>
      <c r="Z218" s="341"/>
      <c r="AA218" s="87"/>
    </row>
    <row r="219" spans="1:27" s="133" customFormat="1" ht="157.5" customHeight="1">
      <c r="A219" s="351" t="s">
        <v>121</v>
      </c>
      <c r="B219" s="192"/>
      <c r="C219" s="84" t="s">
        <v>122</v>
      </c>
      <c r="D219" s="193">
        <v>98.5</v>
      </c>
      <c r="E219" s="194"/>
      <c r="F219" s="84">
        <v>98.5</v>
      </c>
      <c r="G219" s="84">
        <v>100</v>
      </c>
      <c r="H219" s="84">
        <f>(14+1+50)/(14+1+51)*100</f>
        <v>98.48484848484848</v>
      </c>
      <c r="I219" s="84">
        <f>(G219*H219)/F219</f>
        <v>99.98461775111521</v>
      </c>
      <c r="J219" s="84">
        <v>98.5</v>
      </c>
      <c r="K219" s="84">
        <v>100</v>
      </c>
      <c r="L219" s="84">
        <f>(98/99)*100</f>
        <v>98.98989898989899</v>
      </c>
      <c r="M219" s="84">
        <f>(L219*O219)/N219</f>
        <v>100.49735938060812</v>
      </c>
      <c r="N219" s="84">
        <v>98.5</v>
      </c>
      <c r="O219" s="84">
        <v>100</v>
      </c>
      <c r="P219" s="84">
        <f>(112+58)/(112+60)*100</f>
        <v>98.83720930232558</v>
      </c>
      <c r="Q219" s="84">
        <f>(P219*O219)/N219</f>
        <v>100.34234446936607</v>
      </c>
      <c r="R219" s="317" t="s">
        <v>123</v>
      </c>
      <c r="S219" s="352"/>
      <c r="T219" s="352"/>
      <c r="U219" s="352"/>
      <c r="V219" s="352"/>
      <c r="W219" s="352"/>
      <c r="X219" s="353"/>
      <c r="Y219" s="271" t="s">
        <v>110</v>
      </c>
      <c r="Z219" s="341"/>
      <c r="AA219" s="76"/>
    </row>
    <row r="220" spans="1:27" s="133" customFormat="1" ht="48" customHeight="1" thickBot="1">
      <c r="A220" s="351" t="s">
        <v>127</v>
      </c>
      <c r="B220" s="192"/>
      <c r="C220" s="84" t="s">
        <v>128</v>
      </c>
      <c r="D220" s="354">
        <v>80</v>
      </c>
      <c r="E220" s="194"/>
      <c r="F220" s="84">
        <v>10</v>
      </c>
      <c r="G220" s="84">
        <v>12.5</v>
      </c>
      <c r="H220" s="84">
        <v>0</v>
      </c>
      <c r="I220" s="84">
        <v>0</v>
      </c>
      <c r="J220" s="84">
        <v>50</v>
      </c>
      <c r="K220" s="84">
        <v>62.5</v>
      </c>
      <c r="L220" s="84">
        <v>80</v>
      </c>
      <c r="M220" s="84">
        <f>(L220*K220)/J220</f>
        <v>100</v>
      </c>
      <c r="N220" s="84">
        <v>20</v>
      </c>
      <c r="O220" s="84">
        <v>25</v>
      </c>
      <c r="P220" s="84">
        <v>12</v>
      </c>
      <c r="Q220" s="84">
        <f>(P220*O220)/N220</f>
        <v>15</v>
      </c>
      <c r="R220" s="220" t="s">
        <v>129</v>
      </c>
      <c r="S220" s="221"/>
      <c r="T220" s="221"/>
      <c r="U220" s="221"/>
      <c r="V220" s="221"/>
      <c r="W220" s="221"/>
      <c r="X220" s="192"/>
      <c r="Y220" s="355" t="s">
        <v>76</v>
      </c>
      <c r="Z220" s="356"/>
      <c r="AA220" s="76"/>
    </row>
    <row r="221" spans="1:27" s="135" customFormat="1" ht="15.75" customHeight="1" thickBot="1">
      <c r="A221" s="357" t="s">
        <v>63</v>
      </c>
      <c r="B221" s="210"/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  <c r="T221" s="210"/>
      <c r="U221" s="210"/>
      <c r="V221" s="210"/>
      <c r="W221" s="210"/>
      <c r="X221" s="210"/>
      <c r="Y221" s="210"/>
      <c r="Z221" s="358"/>
      <c r="AA221" s="1"/>
    </row>
    <row r="222" spans="1:27" s="135" customFormat="1" ht="20.25" customHeight="1" thickBot="1">
      <c r="A222" s="359"/>
      <c r="B222" s="210"/>
      <c r="C222" s="210"/>
      <c r="D222" s="210"/>
      <c r="E222" s="210"/>
      <c r="F222" s="210"/>
      <c r="G222" s="210"/>
      <c r="H222" s="210"/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  <c r="T222" s="210"/>
      <c r="U222" s="210"/>
      <c r="V222" s="210"/>
      <c r="W222" s="210"/>
      <c r="X222" s="210"/>
      <c r="Y222" s="210"/>
      <c r="Z222" s="358"/>
      <c r="AA222" s="1"/>
    </row>
    <row r="223" spans="1:27" s="135" customFormat="1" ht="12" customHeight="1">
      <c r="A223" s="3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31"/>
      <c r="AA223" s="1"/>
    </row>
    <row r="224" spans="1:27" s="135" customFormat="1" ht="31.5" customHeight="1">
      <c r="A224" s="360" t="s">
        <v>64</v>
      </c>
      <c r="B224" s="158"/>
      <c r="C224" s="158"/>
      <c r="D224" s="158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214"/>
      <c r="Q224" s="158"/>
      <c r="R224" s="158"/>
      <c r="S224" s="158"/>
      <c r="T224" s="158"/>
      <c r="U224" s="158"/>
      <c r="V224" s="158"/>
      <c r="W224" s="158"/>
      <c r="X224" s="158"/>
      <c r="Y224" s="158"/>
      <c r="Z224" s="316"/>
      <c r="AA224" s="19"/>
    </row>
    <row r="225" spans="1:27" s="135" customFormat="1" ht="15.75" customHeight="1">
      <c r="A225" s="361" t="s">
        <v>65</v>
      </c>
      <c r="B225" s="198"/>
      <c r="C225" s="198"/>
      <c r="D225" s="19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99"/>
      <c r="Q225" s="198"/>
      <c r="R225" s="198"/>
      <c r="S225" s="198"/>
      <c r="T225" s="198"/>
      <c r="U225" s="198"/>
      <c r="V225" s="198"/>
      <c r="W225" s="198"/>
      <c r="X225" s="198"/>
      <c r="Y225" s="198"/>
      <c r="Z225" s="349"/>
      <c r="AA225" s="1"/>
    </row>
    <row r="226" spans="1:27" s="135" customFormat="1" ht="8.25" customHeight="1" thickBot="1">
      <c r="A226" s="39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1"/>
      <c r="AA226" s="1"/>
    </row>
    <row r="227" spans="1:27" s="135" customFormat="1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s="135" customFormat="1" ht="12.75" customHeight="1" thickBo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s="135" customFormat="1" ht="15.75" customHeight="1">
      <c r="A229" s="362" t="s">
        <v>0</v>
      </c>
      <c r="B229" s="313"/>
      <c r="C229" s="313"/>
      <c r="D229" s="313"/>
      <c r="E229" s="313"/>
      <c r="F229" s="313"/>
      <c r="G229" s="313"/>
      <c r="H229" s="313"/>
      <c r="I229" s="313"/>
      <c r="J229" s="313"/>
      <c r="K229" s="313"/>
      <c r="L229" s="313"/>
      <c r="M229" s="313"/>
      <c r="N229" s="313"/>
      <c r="O229" s="313"/>
      <c r="P229" s="313"/>
      <c r="Q229" s="313"/>
      <c r="R229" s="313"/>
      <c r="S229" s="313"/>
      <c r="T229" s="313"/>
      <c r="U229" s="313"/>
      <c r="V229" s="313"/>
      <c r="W229" s="313"/>
      <c r="X229" s="313"/>
      <c r="Y229" s="313"/>
      <c r="Z229" s="314"/>
      <c r="AA229" s="1"/>
    </row>
    <row r="230" spans="1:27" s="135" customFormat="1" ht="15.75" customHeight="1">
      <c r="A230" s="143"/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141"/>
      <c r="V230" s="141"/>
      <c r="W230" s="141"/>
      <c r="X230" s="141"/>
      <c r="Y230" s="141"/>
      <c r="Z230" s="29"/>
      <c r="AA230" s="1"/>
    </row>
    <row r="231" spans="1:27" s="135" customFormat="1" ht="13.5" customHeight="1">
      <c r="A231" s="315" t="s">
        <v>1</v>
      </c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316"/>
      <c r="AA231" s="1"/>
    </row>
    <row r="232" spans="1:27" s="135" customFormat="1" ht="15.75" customHeight="1">
      <c r="A232" s="3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31"/>
      <c r="AA232" s="1"/>
    </row>
    <row r="233" spans="1:27" s="135" customFormat="1" ht="12.75" customHeight="1">
      <c r="A233" s="330" t="s">
        <v>2</v>
      </c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316"/>
      <c r="AA233" s="1"/>
    </row>
    <row r="234" spans="1:27" s="135" customFormat="1" ht="12.75" customHeight="1" thickBot="1">
      <c r="A234" s="3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31"/>
      <c r="AA234" s="1"/>
    </row>
    <row r="235" spans="1:27" s="135" customFormat="1" ht="15.75" customHeight="1" thickTop="1">
      <c r="A235" s="331" t="s">
        <v>137</v>
      </c>
      <c r="B235" s="155"/>
      <c r="C235" s="155"/>
      <c r="D235" s="155"/>
      <c r="E235" s="155"/>
      <c r="F235" s="155"/>
      <c r="G235" s="155"/>
      <c r="H235" s="155"/>
      <c r="I235" s="155"/>
      <c r="J235" s="155"/>
      <c r="K235" s="155"/>
      <c r="L235" s="155"/>
      <c r="M235" s="155"/>
      <c r="N235" s="155"/>
      <c r="O235" s="268"/>
      <c r="P235" s="269" t="s">
        <v>4</v>
      </c>
      <c r="Q235" s="155"/>
      <c r="R235" s="155"/>
      <c r="S235" s="155"/>
      <c r="T235" s="155"/>
      <c r="U235" s="155"/>
      <c r="V235" s="155"/>
      <c r="W235" s="155"/>
      <c r="X235" s="154" t="s">
        <v>84</v>
      </c>
      <c r="Y235" s="155"/>
      <c r="Z235" s="333"/>
      <c r="AA235" s="1"/>
    </row>
    <row r="236" spans="1:27" s="135" customFormat="1" ht="15.75" customHeight="1">
      <c r="A236" s="332"/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216"/>
      <c r="P236" s="217"/>
      <c r="Q236" s="164"/>
      <c r="R236" s="164"/>
      <c r="S236" s="164"/>
      <c r="T236" s="164"/>
      <c r="U236" s="164"/>
      <c r="V236" s="164"/>
      <c r="W236" s="164"/>
      <c r="X236" s="217"/>
      <c r="Y236" s="164"/>
      <c r="Z236" s="320"/>
      <c r="AA236" s="1"/>
    </row>
    <row r="237" spans="1:27" s="135" customFormat="1" ht="15" customHeight="1">
      <c r="A237" s="332"/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216"/>
      <c r="P237" s="260">
        <v>2</v>
      </c>
      <c r="Q237" s="261"/>
      <c r="R237" s="261"/>
      <c r="S237" s="261"/>
      <c r="T237" s="261"/>
      <c r="U237" s="261"/>
      <c r="V237" s="261"/>
      <c r="W237" s="202"/>
      <c r="X237" s="262" t="s">
        <v>106</v>
      </c>
      <c r="Y237" s="261"/>
      <c r="Z237" s="319"/>
      <c r="AA237" s="1"/>
    </row>
    <row r="238" spans="1:27" s="135" customFormat="1" ht="14.25" customHeight="1">
      <c r="A238" s="322"/>
      <c r="B238" s="164"/>
      <c r="C238" s="164"/>
      <c r="D238" s="164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218"/>
      <c r="P238" s="217"/>
      <c r="Q238" s="164"/>
      <c r="R238" s="164"/>
      <c r="S238" s="164"/>
      <c r="T238" s="164"/>
      <c r="U238" s="164"/>
      <c r="V238" s="164"/>
      <c r="W238" s="218"/>
      <c r="X238" s="217"/>
      <c r="Y238" s="164"/>
      <c r="Z238" s="320"/>
      <c r="AA238" s="1"/>
    </row>
    <row r="239" spans="1:27" s="135" customFormat="1" ht="15.75" customHeight="1">
      <c r="A239" s="321" t="s">
        <v>68</v>
      </c>
      <c r="B239" s="261"/>
      <c r="C239" s="261"/>
      <c r="D239" s="261"/>
      <c r="E239" s="261"/>
      <c r="F239" s="261"/>
      <c r="G239" s="261"/>
      <c r="H239" s="261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261"/>
      <c r="T239" s="261"/>
      <c r="U239" s="261"/>
      <c r="V239" s="261"/>
      <c r="W239" s="261"/>
      <c r="X239" s="261"/>
      <c r="Y239" s="261"/>
      <c r="Z239" s="319"/>
      <c r="AA239" s="1"/>
    </row>
    <row r="240" spans="1:27" s="135" customFormat="1" ht="15.75" customHeight="1">
      <c r="A240" s="322"/>
      <c r="B240" s="164"/>
      <c r="C240" s="164"/>
      <c r="D240" s="164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  <c r="Y240" s="164"/>
      <c r="Z240" s="320"/>
      <c r="AA240" s="1"/>
    </row>
    <row r="241" spans="1:27" s="135" customFormat="1" ht="17.25" customHeight="1">
      <c r="A241" s="323" t="s">
        <v>138</v>
      </c>
      <c r="B241" s="182"/>
      <c r="C241" s="182"/>
      <c r="D241" s="182"/>
      <c r="E241" s="182"/>
      <c r="F241" s="182"/>
      <c r="G241" s="182"/>
      <c r="H241" s="182"/>
      <c r="I241" s="182"/>
      <c r="J241" s="182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324"/>
      <c r="AA241" s="1"/>
    </row>
    <row r="242" spans="1:27" s="135" customFormat="1" ht="15.75" customHeight="1" thickBot="1">
      <c r="A242" s="325" t="s">
        <v>16</v>
      </c>
      <c r="B242" s="184"/>
      <c r="C242" s="184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  <c r="Y242" s="184"/>
      <c r="Z242" s="326"/>
      <c r="AA242" s="1"/>
    </row>
    <row r="243" spans="1:27" s="135" customFormat="1" ht="57.75" customHeight="1" thickBot="1" thickTop="1">
      <c r="A243" s="34" t="s">
        <v>20</v>
      </c>
      <c r="B243" s="35" t="s">
        <v>6</v>
      </c>
      <c r="C243" s="36" t="s">
        <v>21</v>
      </c>
      <c r="D243" s="166" t="s">
        <v>22</v>
      </c>
      <c r="E243" s="167"/>
      <c r="F243" s="167"/>
      <c r="G243" s="167"/>
      <c r="H243" s="168"/>
      <c r="I243" s="338" t="s">
        <v>23</v>
      </c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54" t="s">
        <v>24</v>
      </c>
      <c r="V243" s="363"/>
      <c r="W243" s="363"/>
      <c r="X243" s="363"/>
      <c r="Y243" s="363"/>
      <c r="Z243" s="364"/>
      <c r="AA243" s="1"/>
    </row>
    <row r="244" spans="1:27" s="133" customFormat="1" ht="32.25" customHeight="1" thickBot="1" thickTop="1">
      <c r="A244" s="334" t="s">
        <v>114</v>
      </c>
      <c r="B244" s="280" t="s">
        <v>114</v>
      </c>
      <c r="C244" s="169" t="s">
        <v>14</v>
      </c>
      <c r="D244" s="172">
        <v>40</v>
      </c>
      <c r="E244" s="173"/>
      <c r="F244" s="173"/>
      <c r="G244" s="173"/>
      <c r="H244" s="174"/>
      <c r="I244" s="240">
        <v>2020</v>
      </c>
      <c r="J244" s="206"/>
      <c r="K244" s="206"/>
      <c r="L244" s="206"/>
      <c r="M244" s="206"/>
      <c r="N244" s="207"/>
      <c r="O244" s="240">
        <v>2021</v>
      </c>
      <c r="P244" s="206"/>
      <c r="Q244" s="206"/>
      <c r="R244" s="206"/>
      <c r="S244" s="206"/>
      <c r="T244" s="206"/>
      <c r="U244" s="365"/>
      <c r="V244" s="366"/>
      <c r="W244" s="366"/>
      <c r="X244" s="366"/>
      <c r="Y244" s="366"/>
      <c r="Z244" s="367"/>
      <c r="AA244" s="76"/>
    </row>
    <row r="245" spans="1:27" s="133" customFormat="1" ht="48" customHeight="1" thickBot="1" thickTop="1">
      <c r="A245" s="335"/>
      <c r="B245" s="170"/>
      <c r="C245" s="170"/>
      <c r="D245" s="175"/>
      <c r="E245" s="176"/>
      <c r="F245" s="176"/>
      <c r="G245" s="176"/>
      <c r="H245" s="177"/>
      <c r="I245" s="205" t="s">
        <v>28</v>
      </c>
      <c r="J245" s="206"/>
      <c r="K245" s="207"/>
      <c r="L245" s="208" t="s">
        <v>29</v>
      </c>
      <c r="M245" s="206"/>
      <c r="N245" s="207"/>
      <c r="O245" s="205" t="s">
        <v>30</v>
      </c>
      <c r="P245" s="206"/>
      <c r="Q245" s="207"/>
      <c r="R245" s="208" t="s">
        <v>31</v>
      </c>
      <c r="S245" s="206"/>
      <c r="T245" s="207"/>
      <c r="U245" s="229" t="s">
        <v>32</v>
      </c>
      <c r="V245" s="173"/>
      <c r="W245" s="174"/>
      <c r="X245" s="208" t="s">
        <v>33</v>
      </c>
      <c r="Y245" s="206"/>
      <c r="Z245" s="340"/>
      <c r="AA245" s="76"/>
    </row>
    <row r="246" spans="1:27" s="133" customFormat="1" ht="63" customHeight="1" thickBot="1" thickTop="1">
      <c r="A246" s="336"/>
      <c r="B246" s="292"/>
      <c r="C246" s="292"/>
      <c r="D246" s="293"/>
      <c r="E246" s="294"/>
      <c r="F246" s="294"/>
      <c r="G246" s="294"/>
      <c r="H246" s="295"/>
      <c r="I246" s="275">
        <v>60</v>
      </c>
      <c r="J246" s="250"/>
      <c r="K246" s="251"/>
      <c r="L246" s="249"/>
      <c r="M246" s="250"/>
      <c r="N246" s="251"/>
      <c r="O246" s="275">
        <v>20</v>
      </c>
      <c r="P246" s="250"/>
      <c r="Q246" s="251"/>
      <c r="R246" s="249"/>
      <c r="S246" s="250"/>
      <c r="T246" s="251"/>
      <c r="U246" s="275">
        <v>11</v>
      </c>
      <c r="V246" s="250"/>
      <c r="W246" s="250"/>
      <c r="X246" s="275"/>
      <c r="Y246" s="250"/>
      <c r="Z246" s="329"/>
      <c r="AA246" s="76"/>
    </row>
    <row r="247" spans="1:27" s="135" customFormat="1" ht="63.75" customHeight="1" thickBot="1" thickTop="1">
      <c r="A247" s="34" t="s">
        <v>20</v>
      </c>
      <c r="B247" s="35" t="s">
        <v>6</v>
      </c>
      <c r="C247" s="36" t="s">
        <v>21</v>
      </c>
      <c r="D247" s="166" t="s">
        <v>22</v>
      </c>
      <c r="E247" s="167"/>
      <c r="F247" s="167"/>
      <c r="G247" s="167"/>
      <c r="H247" s="168"/>
      <c r="I247" s="338" t="s">
        <v>23</v>
      </c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54" t="s">
        <v>24</v>
      </c>
      <c r="V247" s="363"/>
      <c r="W247" s="363"/>
      <c r="X247" s="363"/>
      <c r="Y247" s="363"/>
      <c r="Z247" s="364"/>
      <c r="AA247" s="1"/>
    </row>
    <row r="248" spans="1:27" s="133" customFormat="1" ht="33" customHeight="1" thickBot="1" thickTop="1">
      <c r="A248" s="334" t="s">
        <v>116</v>
      </c>
      <c r="B248" s="280" t="s">
        <v>116</v>
      </c>
      <c r="C248" s="169" t="s">
        <v>117</v>
      </c>
      <c r="D248" s="172">
        <v>3</v>
      </c>
      <c r="E248" s="173"/>
      <c r="F248" s="173"/>
      <c r="G248" s="173"/>
      <c r="H248" s="174"/>
      <c r="I248" s="240">
        <v>2020</v>
      </c>
      <c r="J248" s="206"/>
      <c r="K248" s="206"/>
      <c r="L248" s="206"/>
      <c r="M248" s="206"/>
      <c r="N248" s="207"/>
      <c r="O248" s="240">
        <v>2021</v>
      </c>
      <c r="P248" s="206"/>
      <c r="Q248" s="206"/>
      <c r="R248" s="206"/>
      <c r="S248" s="206"/>
      <c r="T248" s="206"/>
      <c r="U248" s="365"/>
      <c r="V248" s="366"/>
      <c r="W248" s="366"/>
      <c r="X248" s="366"/>
      <c r="Y248" s="366"/>
      <c r="Z248" s="367"/>
      <c r="AA248" s="76"/>
    </row>
    <row r="249" spans="1:27" s="133" customFormat="1" ht="41.25" customHeight="1" thickBot="1" thickTop="1">
      <c r="A249" s="335"/>
      <c r="B249" s="170"/>
      <c r="C249" s="170"/>
      <c r="D249" s="175"/>
      <c r="E249" s="176"/>
      <c r="F249" s="176"/>
      <c r="G249" s="176"/>
      <c r="H249" s="177"/>
      <c r="I249" s="205" t="s">
        <v>28</v>
      </c>
      <c r="J249" s="206"/>
      <c r="K249" s="207"/>
      <c r="L249" s="208" t="s">
        <v>29</v>
      </c>
      <c r="M249" s="206"/>
      <c r="N249" s="207"/>
      <c r="O249" s="205" t="s">
        <v>30</v>
      </c>
      <c r="P249" s="206"/>
      <c r="Q249" s="207"/>
      <c r="R249" s="208" t="s">
        <v>31</v>
      </c>
      <c r="S249" s="206"/>
      <c r="T249" s="207"/>
      <c r="U249" s="229" t="s">
        <v>32</v>
      </c>
      <c r="V249" s="173"/>
      <c r="W249" s="174"/>
      <c r="X249" s="208" t="s">
        <v>33</v>
      </c>
      <c r="Y249" s="206"/>
      <c r="Z249" s="340"/>
      <c r="AA249" s="76"/>
    </row>
    <row r="250" spans="1:27" s="133" customFormat="1" ht="52.5" customHeight="1" thickTop="1">
      <c r="A250" s="336"/>
      <c r="B250" s="292"/>
      <c r="C250" s="292"/>
      <c r="D250" s="293"/>
      <c r="E250" s="294"/>
      <c r="F250" s="294"/>
      <c r="G250" s="294"/>
      <c r="H250" s="295"/>
      <c r="I250" s="275">
        <v>3</v>
      </c>
      <c r="J250" s="250"/>
      <c r="K250" s="251"/>
      <c r="L250" s="249"/>
      <c r="M250" s="250"/>
      <c r="N250" s="251"/>
      <c r="O250" s="275">
        <v>3</v>
      </c>
      <c r="P250" s="250"/>
      <c r="Q250" s="251"/>
      <c r="R250" s="249"/>
      <c r="S250" s="250"/>
      <c r="T250" s="251"/>
      <c r="U250" s="275">
        <v>3</v>
      </c>
      <c r="V250" s="250"/>
      <c r="W250" s="250"/>
      <c r="X250" s="275"/>
      <c r="Y250" s="250"/>
      <c r="Z250" s="329"/>
      <c r="AA250" s="76"/>
    </row>
    <row r="251" spans="1:27" s="135" customFormat="1" ht="50.25" customHeight="1" thickBot="1">
      <c r="A251" s="368" t="s">
        <v>41</v>
      </c>
      <c r="B251" s="182"/>
      <c r="C251" s="252" t="s">
        <v>139</v>
      </c>
      <c r="D251" s="182"/>
      <c r="E251" s="182"/>
      <c r="F251" s="182"/>
      <c r="G251" s="182"/>
      <c r="H251" s="182"/>
      <c r="I251" s="182"/>
      <c r="J251" s="182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Z251" s="324"/>
      <c r="AA251" s="1"/>
    </row>
    <row r="252" spans="1:27" s="135" customFormat="1" ht="13.5" customHeight="1" thickBot="1" thickTop="1">
      <c r="A252" s="346" t="s">
        <v>45</v>
      </c>
      <c r="B252" s="167"/>
      <c r="C252" s="167"/>
      <c r="D252" s="167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347"/>
      <c r="AA252" s="1"/>
    </row>
    <row r="253" spans="1:27" s="135" customFormat="1" ht="36.75" customHeight="1" thickTop="1">
      <c r="A253" s="348" t="s">
        <v>46</v>
      </c>
      <c r="B253" s="202"/>
      <c r="C253" s="246" t="s">
        <v>21</v>
      </c>
      <c r="D253" s="215" t="s">
        <v>47</v>
      </c>
      <c r="E253" s="202"/>
      <c r="F253" s="254" t="s">
        <v>140</v>
      </c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6"/>
      <c r="R253" s="154" t="s">
        <v>49</v>
      </c>
      <c r="S253" s="155"/>
      <c r="T253" s="155"/>
      <c r="U253" s="155"/>
      <c r="V253" s="155"/>
      <c r="W253" s="155"/>
      <c r="X253" s="156"/>
      <c r="Y253" s="163" t="s">
        <v>50</v>
      </c>
      <c r="Z253" s="333"/>
      <c r="AA253" s="1"/>
    </row>
    <row r="254" spans="1:27" s="135" customFormat="1" ht="15.75" customHeight="1">
      <c r="A254" s="332"/>
      <c r="B254" s="216"/>
      <c r="C254" s="247"/>
      <c r="D254" s="157"/>
      <c r="E254" s="216"/>
      <c r="F254" s="204">
        <v>1</v>
      </c>
      <c r="G254" s="182"/>
      <c r="H254" s="182"/>
      <c r="I254" s="189"/>
      <c r="J254" s="204">
        <v>2</v>
      </c>
      <c r="K254" s="182"/>
      <c r="L254" s="182"/>
      <c r="M254" s="189"/>
      <c r="N254" s="204">
        <v>3</v>
      </c>
      <c r="O254" s="182"/>
      <c r="P254" s="182"/>
      <c r="Q254" s="189"/>
      <c r="R254" s="157"/>
      <c r="S254" s="158"/>
      <c r="T254" s="158"/>
      <c r="U254" s="158"/>
      <c r="V254" s="158"/>
      <c r="W254" s="158"/>
      <c r="X254" s="159"/>
      <c r="Y254" s="158"/>
      <c r="Z254" s="316"/>
      <c r="AA254" s="1"/>
    </row>
    <row r="255" spans="1:27" s="135" customFormat="1" ht="15.75" customHeight="1" thickBot="1">
      <c r="A255" s="322"/>
      <c r="B255" s="218"/>
      <c r="C255" s="248"/>
      <c r="D255" s="217"/>
      <c r="E255" s="218"/>
      <c r="F255" s="195" t="s">
        <v>51</v>
      </c>
      <c r="G255" s="196"/>
      <c r="H255" s="195" t="s">
        <v>52</v>
      </c>
      <c r="I255" s="196"/>
      <c r="J255" s="195" t="s">
        <v>51</v>
      </c>
      <c r="K255" s="196"/>
      <c r="L255" s="195" t="s">
        <v>52</v>
      </c>
      <c r="M255" s="196"/>
      <c r="N255" s="195" t="s">
        <v>51</v>
      </c>
      <c r="O255" s="184"/>
      <c r="P255" s="195" t="s">
        <v>52</v>
      </c>
      <c r="Q255" s="196"/>
      <c r="R255" s="160"/>
      <c r="S255" s="161"/>
      <c r="T255" s="161"/>
      <c r="U255" s="161"/>
      <c r="V255" s="161"/>
      <c r="W255" s="161"/>
      <c r="X255" s="162"/>
      <c r="Y255" s="164"/>
      <c r="Z255" s="320"/>
      <c r="AA255" s="1"/>
    </row>
    <row r="256" spans="1:27" s="135" customFormat="1" ht="15.75" customHeight="1" thickTop="1">
      <c r="A256" s="350"/>
      <c r="B256" s="189"/>
      <c r="C256" s="10"/>
      <c r="D256" s="190"/>
      <c r="E256" s="189"/>
      <c r="F256" s="11" t="s">
        <v>53</v>
      </c>
      <c r="G256" s="11" t="s">
        <v>54</v>
      </c>
      <c r="H256" s="11" t="s">
        <v>53</v>
      </c>
      <c r="I256" s="11" t="s">
        <v>54</v>
      </c>
      <c r="J256" s="11" t="s">
        <v>53</v>
      </c>
      <c r="K256" s="11" t="s">
        <v>54</v>
      </c>
      <c r="L256" s="11" t="s">
        <v>53</v>
      </c>
      <c r="M256" s="11" t="s">
        <v>54</v>
      </c>
      <c r="N256" s="11" t="s">
        <v>53</v>
      </c>
      <c r="O256" s="11" t="s">
        <v>54</v>
      </c>
      <c r="P256" s="11" t="s">
        <v>53</v>
      </c>
      <c r="Q256" s="11" t="s">
        <v>54</v>
      </c>
      <c r="R256" s="230"/>
      <c r="S256" s="164"/>
      <c r="T256" s="164"/>
      <c r="U256" s="164"/>
      <c r="V256" s="164"/>
      <c r="W256" s="164"/>
      <c r="X256" s="218"/>
      <c r="Y256" s="190"/>
      <c r="Z256" s="342"/>
      <c r="AA256" s="1"/>
    </row>
    <row r="257" spans="1:27" s="133" customFormat="1" ht="71.25" customHeight="1">
      <c r="A257" s="351" t="s">
        <v>141</v>
      </c>
      <c r="B257" s="192"/>
      <c r="C257" s="84" t="s">
        <v>142</v>
      </c>
      <c r="D257" s="193">
        <v>20</v>
      </c>
      <c r="E257" s="194"/>
      <c r="F257" s="85"/>
      <c r="G257" s="85"/>
      <c r="H257" s="85"/>
      <c r="I257" s="85"/>
      <c r="J257" s="85"/>
      <c r="K257" s="85"/>
      <c r="L257" s="84">
        <v>18</v>
      </c>
      <c r="M257" s="84">
        <f>(L257*O257)/N257</f>
        <v>90</v>
      </c>
      <c r="N257" s="84">
        <v>20</v>
      </c>
      <c r="O257" s="84">
        <v>100</v>
      </c>
      <c r="P257" s="84">
        <v>4</v>
      </c>
      <c r="Q257" s="84">
        <f>(P257*O257)/N257</f>
        <v>20</v>
      </c>
      <c r="R257" s="220" t="s">
        <v>143</v>
      </c>
      <c r="S257" s="221"/>
      <c r="T257" s="221"/>
      <c r="U257" s="221"/>
      <c r="V257" s="221"/>
      <c r="W257" s="221"/>
      <c r="X257" s="192"/>
      <c r="Y257" s="220" t="s">
        <v>76</v>
      </c>
      <c r="Z257" s="405"/>
      <c r="AA257" s="76"/>
    </row>
    <row r="258" spans="1:27" s="133" customFormat="1" ht="71.25" customHeight="1">
      <c r="A258" s="351" t="s">
        <v>144</v>
      </c>
      <c r="B258" s="192"/>
      <c r="C258" s="84" t="s">
        <v>145</v>
      </c>
      <c r="D258" s="193">
        <v>5</v>
      </c>
      <c r="E258" s="194"/>
      <c r="F258" s="85"/>
      <c r="G258" s="85"/>
      <c r="H258" s="85"/>
      <c r="I258" s="85"/>
      <c r="J258" s="85"/>
      <c r="K258" s="85"/>
      <c r="L258" s="85"/>
      <c r="M258" s="85"/>
      <c r="N258" s="84">
        <v>5</v>
      </c>
      <c r="O258" s="84">
        <v>100</v>
      </c>
      <c r="P258" s="84">
        <v>3</v>
      </c>
      <c r="Q258" s="84">
        <f>(P258*O258)/N258</f>
        <v>60</v>
      </c>
      <c r="R258" s="220" t="s">
        <v>146</v>
      </c>
      <c r="S258" s="221"/>
      <c r="T258" s="221"/>
      <c r="U258" s="221"/>
      <c r="V258" s="221"/>
      <c r="W258" s="221"/>
      <c r="X258" s="192"/>
      <c r="Y258" s="220" t="s">
        <v>76</v>
      </c>
      <c r="Z258" s="405"/>
      <c r="AA258" s="76"/>
    </row>
    <row r="259" spans="1:27" s="135" customFormat="1" ht="71.25" customHeight="1">
      <c r="A259" s="370"/>
      <c r="B259" s="189"/>
      <c r="C259" s="12"/>
      <c r="D259" s="283"/>
      <c r="E259" s="189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235"/>
      <c r="S259" s="182"/>
      <c r="T259" s="182"/>
      <c r="U259" s="182"/>
      <c r="V259" s="182"/>
      <c r="W259" s="182"/>
      <c r="X259" s="189"/>
      <c r="Y259" s="235"/>
      <c r="Z259" s="371"/>
      <c r="AA259" s="1"/>
    </row>
    <row r="260" spans="1:27" s="135" customFormat="1" ht="71.25" customHeight="1" thickBot="1">
      <c r="A260" s="372"/>
      <c r="B260" s="202"/>
      <c r="C260" s="14"/>
      <c r="D260" s="203"/>
      <c r="E260" s="202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224"/>
      <c r="S260" s="226"/>
      <c r="T260" s="226"/>
      <c r="U260" s="226"/>
      <c r="V260" s="226"/>
      <c r="W260" s="226"/>
      <c r="X260" s="227"/>
      <c r="Y260" s="224"/>
      <c r="Z260" s="373"/>
      <c r="AA260" s="1"/>
    </row>
    <row r="261" spans="1:27" s="135" customFormat="1" ht="15.75" customHeight="1" thickBot="1">
      <c r="A261" s="369" t="s">
        <v>63</v>
      </c>
      <c r="B261" s="210"/>
      <c r="C261" s="210"/>
      <c r="D261" s="210"/>
      <c r="E261" s="210"/>
      <c r="F261" s="210"/>
      <c r="G261" s="210"/>
      <c r="H261" s="210"/>
      <c r="I261" s="210"/>
      <c r="J261" s="210"/>
      <c r="K261" s="210"/>
      <c r="L261" s="210"/>
      <c r="M261" s="210"/>
      <c r="N261" s="210"/>
      <c r="O261" s="210"/>
      <c r="P261" s="210"/>
      <c r="Q261" s="210"/>
      <c r="R261" s="210"/>
      <c r="S261" s="210"/>
      <c r="T261" s="210"/>
      <c r="U261" s="210"/>
      <c r="V261" s="210"/>
      <c r="W261" s="210"/>
      <c r="X261" s="210"/>
      <c r="Y261" s="210"/>
      <c r="Z261" s="358"/>
      <c r="AA261" s="1"/>
    </row>
    <row r="262" spans="1:27" s="135" customFormat="1" ht="63.75" customHeight="1" thickBot="1">
      <c r="A262" s="359"/>
      <c r="B262" s="210"/>
      <c r="C262" s="210"/>
      <c r="D262" s="210"/>
      <c r="E262" s="210"/>
      <c r="F262" s="210"/>
      <c r="G262" s="210"/>
      <c r="H262" s="210"/>
      <c r="I262" s="210"/>
      <c r="J262" s="210"/>
      <c r="K262" s="210"/>
      <c r="L262" s="210"/>
      <c r="M262" s="210"/>
      <c r="N262" s="210"/>
      <c r="O262" s="210"/>
      <c r="P262" s="210"/>
      <c r="Q262" s="210"/>
      <c r="R262" s="210"/>
      <c r="S262" s="210"/>
      <c r="T262" s="210"/>
      <c r="U262" s="210"/>
      <c r="V262" s="210"/>
      <c r="W262" s="210"/>
      <c r="X262" s="210"/>
      <c r="Y262" s="210"/>
      <c r="Z262" s="358"/>
      <c r="AA262" s="1"/>
    </row>
    <row r="263" spans="1:27" s="135" customFormat="1" ht="26.25" customHeight="1">
      <c r="A263" s="3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31"/>
      <c r="AA263" s="1"/>
    </row>
    <row r="264" spans="1:27" s="135" customFormat="1" ht="26.25" customHeight="1">
      <c r="A264" s="360" t="s">
        <v>64</v>
      </c>
      <c r="B264" s="158"/>
      <c r="C264" s="158"/>
      <c r="D264" s="158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214"/>
      <c r="Q264" s="158"/>
      <c r="R264" s="158"/>
      <c r="S264" s="158"/>
      <c r="T264" s="158"/>
      <c r="U264" s="158"/>
      <c r="V264" s="158"/>
      <c r="W264" s="158"/>
      <c r="X264" s="158"/>
      <c r="Y264" s="158"/>
      <c r="Z264" s="316"/>
      <c r="AA264" s="19"/>
    </row>
    <row r="265" spans="1:27" s="135" customFormat="1" ht="23.25" customHeight="1">
      <c r="A265" s="361" t="s">
        <v>65</v>
      </c>
      <c r="B265" s="198"/>
      <c r="C265" s="198"/>
      <c r="D265" s="19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99"/>
      <c r="Q265" s="198"/>
      <c r="R265" s="198"/>
      <c r="S265" s="198"/>
      <c r="T265" s="198"/>
      <c r="U265" s="198"/>
      <c r="V265" s="198"/>
      <c r="W265" s="198"/>
      <c r="X265" s="198"/>
      <c r="Y265" s="198"/>
      <c r="Z265" s="349"/>
      <c r="AA265" s="1"/>
    </row>
    <row r="266" spans="1:27" s="135" customFormat="1" ht="15.75" customHeight="1">
      <c r="A266" s="37"/>
      <c r="B266" s="21"/>
      <c r="C266" s="21"/>
      <c r="D266" s="2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38"/>
      <c r="AA266" s="1"/>
    </row>
    <row r="267" spans="1:27" s="135" customFormat="1" ht="15.75" customHeight="1" thickBot="1">
      <c r="A267" s="39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1"/>
      <c r="AA267" s="1"/>
    </row>
    <row r="268" spans="1:27" s="135" customFormat="1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s="135" customFormat="1" ht="15.75" customHeight="1" thickBo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1"/>
    </row>
    <row r="270" spans="1:27" s="135" customFormat="1" ht="20.25" customHeight="1" thickTop="1">
      <c r="A270" s="264" t="s">
        <v>0</v>
      </c>
      <c r="B270" s="155"/>
      <c r="C270" s="155"/>
      <c r="D270" s="155"/>
      <c r="E270" s="155"/>
      <c r="F270" s="155"/>
      <c r="G270" s="155"/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6"/>
      <c r="AA270" s="1"/>
    </row>
    <row r="271" spans="1:27" s="135" customFormat="1" ht="12.75" customHeight="1">
      <c r="A271" s="136"/>
      <c r="B271" s="141"/>
      <c r="C271" s="141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  <c r="T271" s="141"/>
      <c r="U271" s="141"/>
      <c r="V271" s="141"/>
      <c r="W271" s="141"/>
      <c r="X271" s="141"/>
      <c r="Y271" s="141"/>
      <c r="Z271" s="4"/>
      <c r="AA271" s="1"/>
    </row>
    <row r="272" spans="1:27" s="135" customFormat="1" ht="15.75" customHeight="1">
      <c r="A272" s="265" t="s">
        <v>1</v>
      </c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9"/>
      <c r="AA272" s="1"/>
    </row>
    <row r="273" spans="1:27" s="135" customFormat="1" ht="15.75" customHeight="1">
      <c r="A273" s="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6"/>
      <c r="AA273" s="1"/>
    </row>
    <row r="274" spans="1:27" s="135" customFormat="1" ht="15.75" customHeight="1">
      <c r="A274" s="266" t="s">
        <v>2</v>
      </c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9"/>
      <c r="AA274" s="1"/>
    </row>
    <row r="275" spans="1:27" s="135" customFormat="1" ht="15" customHeight="1" thickBot="1">
      <c r="A275" s="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6"/>
      <c r="AA275" s="1"/>
    </row>
    <row r="276" spans="1:27" s="135" customFormat="1" ht="15.75" customHeight="1" thickTop="1">
      <c r="A276" s="267" t="s">
        <v>105</v>
      </c>
      <c r="B276" s="155"/>
      <c r="C276" s="155"/>
      <c r="D276" s="155"/>
      <c r="E276" s="155"/>
      <c r="F276" s="155"/>
      <c r="G276" s="155"/>
      <c r="H276" s="155"/>
      <c r="I276" s="155"/>
      <c r="J276" s="155"/>
      <c r="K276" s="155"/>
      <c r="L276" s="155"/>
      <c r="M276" s="155"/>
      <c r="N276" s="155"/>
      <c r="O276" s="268"/>
      <c r="P276" s="269" t="s">
        <v>83</v>
      </c>
      <c r="Q276" s="155"/>
      <c r="R276" s="155"/>
      <c r="S276" s="155"/>
      <c r="T276" s="155"/>
      <c r="U276" s="155"/>
      <c r="V276" s="155"/>
      <c r="W276" s="268"/>
      <c r="X276" s="154" t="s">
        <v>84</v>
      </c>
      <c r="Y276" s="155"/>
      <c r="Z276" s="156"/>
      <c r="AA276" s="1"/>
    </row>
    <row r="277" spans="1:27" s="135" customFormat="1" ht="15.75" customHeight="1">
      <c r="A277" s="244"/>
      <c r="B277" s="158"/>
      <c r="C277" s="158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158"/>
      <c r="O277" s="216"/>
      <c r="P277" s="217"/>
      <c r="Q277" s="164"/>
      <c r="R277" s="164"/>
      <c r="S277" s="164"/>
      <c r="T277" s="164"/>
      <c r="U277" s="164"/>
      <c r="V277" s="164"/>
      <c r="W277" s="218"/>
      <c r="X277" s="217"/>
      <c r="Y277" s="164"/>
      <c r="Z277" s="165"/>
      <c r="AA277" s="1"/>
    </row>
    <row r="278" spans="1:27" s="135" customFormat="1" ht="15.75" customHeight="1">
      <c r="A278" s="244"/>
      <c r="B278" s="158"/>
      <c r="C278" s="158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216"/>
      <c r="P278" s="260">
        <v>2</v>
      </c>
      <c r="Q278" s="261"/>
      <c r="R278" s="261"/>
      <c r="S278" s="261"/>
      <c r="T278" s="261"/>
      <c r="U278" s="261"/>
      <c r="V278" s="261"/>
      <c r="W278" s="202"/>
      <c r="X278" s="262" t="s">
        <v>106</v>
      </c>
      <c r="Y278" s="261"/>
      <c r="Z278" s="263"/>
      <c r="AA278" s="1"/>
    </row>
    <row r="279" spans="1:27" s="135" customFormat="1" ht="16.5" customHeight="1">
      <c r="A279" s="245"/>
      <c r="B279" s="164"/>
      <c r="C279" s="164"/>
      <c r="D279" s="164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218"/>
      <c r="P279" s="217"/>
      <c r="Q279" s="164"/>
      <c r="R279" s="164"/>
      <c r="S279" s="164"/>
      <c r="T279" s="164"/>
      <c r="U279" s="164"/>
      <c r="V279" s="164"/>
      <c r="W279" s="218"/>
      <c r="X279" s="217"/>
      <c r="Y279" s="164"/>
      <c r="Z279" s="165"/>
      <c r="AA279" s="1"/>
    </row>
    <row r="280" spans="1:27" s="135" customFormat="1" ht="12" customHeight="1">
      <c r="A280" s="277" t="s">
        <v>13</v>
      </c>
      <c r="B280" s="261"/>
      <c r="C280" s="261"/>
      <c r="D280" s="261"/>
      <c r="E280" s="261"/>
      <c r="F280" s="261"/>
      <c r="G280" s="261"/>
      <c r="H280" s="261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261"/>
      <c r="T280" s="261"/>
      <c r="U280" s="261"/>
      <c r="V280" s="261"/>
      <c r="W280" s="261"/>
      <c r="X280" s="261"/>
      <c r="Y280" s="261"/>
      <c r="Z280" s="263"/>
      <c r="AA280" s="1"/>
    </row>
    <row r="281" spans="1:27" s="135" customFormat="1" ht="15.75" customHeight="1">
      <c r="A281" s="245"/>
      <c r="B281" s="164"/>
      <c r="C281" s="164"/>
      <c r="D281" s="164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  <c r="X281" s="164"/>
      <c r="Y281" s="164"/>
      <c r="Z281" s="165"/>
      <c r="AA281" s="1"/>
    </row>
    <row r="282" spans="1:27" s="135" customFormat="1" ht="33" customHeight="1">
      <c r="A282" s="278" t="s">
        <v>138</v>
      </c>
      <c r="B282" s="182"/>
      <c r="C282" s="182"/>
      <c r="D282" s="182"/>
      <c r="E282" s="182"/>
      <c r="F282" s="182"/>
      <c r="G282" s="182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Z282" s="253"/>
      <c r="AA282" s="1"/>
    </row>
    <row r="283" spans="1:27" s="135" customFormat="1" ht="15.75" customHeight="1" thickBot="1">
      <c r="A283" s="279" t="s">
        <v>16</v>
      </c>
      <c r="B283" s="184"/>
      <c r="C283" s="184"/>
      <c r="D283" s="184"/>
      <c r="E283" s="184"/>
      <c r="F283" s="184"/>
      <c r="G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184"/>
      <c r="T283" s="184"/>
      <c r="U283" s="184"/>
      <c r="V283" s="184"/>
      <c r="W283" s="184"/>
      <c r="X283" s="184"/>
      <c r="Y283" s="184"/>
      <c r="Z283" s="185"/>
      <c r="AA283" s="1"/>
    </row>
    <row r="284" spans="1:27" s="135" customFormat="1" ht="59.25" customHeight="1" thickBot="1" thickTop="1">
      <c r="A284" s="42" t="s">
        <v>20</v>
      </c>
      <c r="B284" s="35" t="s">
        <v>6</v>
      </c>
      <c r="C284" s="36" t="s">
        <v>21</v>
      </c>
      <c r="D284" s="166" t="s">
        <v>22</v>
      </c>
      <c r="E284" s="167"/>
      <c r="F284" s="167"/>
      <c r="G284" s="167"/>
      <c r="H284" s="168"/>
      <c r="I284" s="338" t="s">
        <v>23</v>
      </c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54" t="s">
        <v>24</v>
      </c>
      <c r="V284" s="155"/>
      <c r="W284" s="155"/>
      <c r="X284" s="155"/>
      <c r="Y284" s="155"/>
      <c r="Z284" s="156"/>
      <c r="AA284" s="1"/>
    </row>
    <row r="285" spans="1:27" s="133" customFormat="1" ht="39.75" customHeight="1" thickBot="1" thickTop="1">
      <c r="A285" s="280" t="s">
        <v>124</v>
      </c>
      <c r="B285" s="280" t="s">
        <v>125</v>
      </c>
      <c r="C285" s="169" t="s">
        <v>126</v>
      </c>
      <c r="D285" s="172">
        <v>200</v>
      </c>
      <c r="E285" s="173"/>
      <c r="F285" s="173"/>
      <c r="G285" s="173"/>
      <c r="H285" s="174"/>
      <c r="I285" s="240">
        <v>2020</v>
      </c>
      <c r="J285" s="206"/>
      <c r="K285" s="206"/>
      <c r="L285" s="206"/>
      <c r="M285" s="206"/>
      <c r="N285" s="207"/>
      <c r="O285" s="240">
        <v>2021</v>
      </c>
      <c r="P285" s="206"/>
      <c r="Q285" s="206"/>
      <c r="R285" s="206"/>
      <c r="S285" s="206"/>
      <c r="T285" s="206"/>
      <c r="U285" s="160"/>
      <c r="V285" s="161"/>
      <c r="W285" s="161"/>
      <c r="X285" s="161"/>
      <c r="Y285" s="161"/>
      <c r="Z285" s="162"/>
      <c r="AA285" s="76"/>
    </row>
    <row r="286" spans="1:27" s="133" customFormat="1" ht="39.75" customHeight="1" thickBot="1" thickTop="1">
      <c r="A286" s="170"/>
      <c r="B286" s="170"/>
      <c r="C286" s="170"/>
      <c r="D286" s="175"/>
      <c r="E286" s="176"/>
      <c r="F286" s="176"/>
      <c r="G286" s="176"/>
      <c r="H286" s="177"/>
      <c r="I286" s="205" t="s">
        <v>28</v>
      </c>
      <c r="J286" s="206"/>
      <c r="K286" s="207"/>
      <c r="L286" s="208" t="s">
        <v>29</v>
      </c>
      <c r="M286" s="206"/>
      <c r="N286" s="207"/>
      <c r="O286" s="205" t="s">
        <v>30</v>
      </c>
      <c r="P286" s="206"/>
      <c r="Q286" s="207"/>
      <c r="R286" s="208" t="s">
        <v>31</v>
      </c>
      <c r="S286" s="206"/>
      <c r="T286" s="207"/>
      <c r="U286" s="205" t="s">
        <v>32</v>
      </c>
      <c r="V286" s="206"/>
      <c r="W286" s="207"/>
      <c r="X286" s="208" t="s">
        <v>33</v>
      </c>
      <c r="Y286" s="206"/>
      <c r="Z286" s="207"/>
      <c r="AA286" s="76"/>
    </row>
    <row r="287" spans="1:27" s="133" customFormat="1" ht="33" customHeight="1" thickBot="1" thickTop="1">
      <c r="A287" s="292"/>
      <c r="B287" s="292"/>
      <c r="C287" s="292"/>
      <c r="D287" s="293"/>
      <c r="E287" s="294"/>
      <c r="F287" s="294"/>
      <c r="G287" s="294"/>
      <c r="H287" s="295"/>
      <c r="I287" s="275">
        <v>16</v>
      </c>
      <c r="J287" s="250"/>
      <c r="K287" s="251"/>
      <c r="L287" s="249"/>
      <c r="M287" s="250"/>
      <c r="N287" s="251"/>
      <c r="O287" s="275">
        <v>50</v>
      </c>
      <c r="P287" s="250"/>
      <c r="Q287" s="251"/>
      <c r="R287" s="249"/>
      <c r="S287" s="250"/>
      <c r="T287" s="251"/>
      <c r="U287" s="275">
        <v>43</v>
      </c>
      <c r="V287" s="250"/>
      <c r="W287" s="251"/>
      <c r="X287" s="275"/>
      <c r="Y287" s="250"/>
      <c r="Z287" s="251"/>
      <c r="AA287" s="76"/>
    </row>
    <row r="288" spans="1:27" s="135" customFormat="1" ht="63.75" customHeight="1" thickBot="1" thickTop="1">
      <c r="A288" s="42" t="s">
        <v>20</v>
      </c>
      <c r="B288" s="35" t="s">
        <v>6</v>
      </c>
      <c r="C288" s="36" t="s">
        <v>21</v>
      </c>
      <c r="D288" s="166" t="s">
        <v>22</v>
      </c>
      <c r="E288" s="167"/>
      <c r="F288" s="167"/>
      <c r="G288" s="167"/>
      <c r="H288" s="168"/>
      <c r="I288" s="338" t="s">
        <v>23</v>
      </c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54" t="s">
        <v>24</v>
      </c>
      <c r="V288" s="155"/>
      <c r="W288" s="155"/>
      <c r="X288" s="155"/>
      <c r="Y288" s="155"/>
      <c r="Z288" s="156"/>
      <c r="AA288" s="1"/>
    </row>
    <row r="289" spans="1:27" s="133" customFormat="1" ht="42.75" customHeight="1" thickBot="1" thickTop="1">
      <c r="A289" s="280" t="s">
        <v>130</v>
      </c>
      <c r="B289" s="280" t="s">
        <v>131</v>
      </c>
      <c r="C289" s="169" t="s">
        <v>111</v>
      </c>
      <c r="D289" s="172">
        <v>400</v>
      </c>
      <c r="E289" s="173"/>
      <c r="F289" s="173"/>
      <c r="G289" s="173"/>
      <c r="H289" s="174"/>
      <c r="I289" s="240">
        <v>2020</v>
      </c>
      <c r="J289" s="206"/>
      <c r="K289" s="206"/>
      <c r="L289" s="206"/>
      <c r="M289" s="206"/>
      <c r="N289" s="207"/>
      <c r="O289" s="240">
        <v>2021</v>
      </c>
      <c r="P289" s="206"/>
      <c r="Q289" s="206"/>
      <c r="R289" s="206"/>
      <c r="S289" s="206"/>
      <c r="T289" s="206"/>
      <c r="U289" s="160"/>
      <c r="V289" s="161"/>
      <c r="W289" s="161"/>
      <c r="X289" s="161"/>
      <c r="Y289" s="161"/>
      <c r="Z289" s="162"/>
      <c r="AA289" s="76"/>
    </row>
    <row r="290" spans="1:27" s="133" customFormat="1" ht="42.75" customHeight="1" thickBot="1" thickTop="1">
      <c r="A290" s="170"/>
      <c r="B290" s="170"/>
      <c r="C290" s="170"/>
      <c r="D290" s="175"/>
      <c r="E290" s="176"/>
      <c r="F290" s="176"/>
      <c r="G290" s="176"/>
      <c r="H290" s="177"/>
      <c r="I290" s="205" t="s">
        <v>28</v>
      </c>
      <c r="J290" s="206"/>
      <c r="K290" s="207"/>
      <c r="L290" s="208" t="s">
        <v>29</v>
      </c>
      <c r="M290" s="206"/>
      <c r="N290" s="207"/>
      <c r="O290" s="205" t="s">
        <v>30</v>
      </c>
      <c r="P290" s="206"/>
      <c r="Q290" s="207"/>
      <c r="R290" s="208" t="s">
        <v>31</v>
      </c>
      <c r="S290" s="206"/>
      <c r="T290" s="207"/>
      <c r="U290" s="205" t="s">
        <v>32</v>
      </c>
      <c r="V290" s="206"/>
      <c r="W290" s="207"/>
      <c r="X290" s="208" t="s">
        <v>33</v>
      </c>
      <c r="Y290" s="206"/>
      <c r="Z290" s="207"/>
      <c r="AA290" s="76"/>
    </row>
    <row r="291" spans="1:27" s="133" customFormat="1" ht="24.75" customHeight="1" thickTop="1">
      <c r="A291" s="292"/>
      <c r="B291" s="292"/>
      <c r="C291" s="292"/>
      <c r="D291" s="293"/>
      <c r="E291" s="294"/>
      <c r="F291" s="294"/>
      <c r="G291" s="294"/>
      <c r="H291" s="295"/>
      <c r="I291" s="275">
        <v>267</v>
      </c>
      <c r="J291" s="250"/>
      <c r="K291" s="251"/>
      <c r="L291" s="374">
        <f>(I291/6054)*100</f>
        <v>4.410307234886026</v>
      </c>
      <c r="M291" s="250"/>
      <c r="N291" s="251"/>
      <c r="O291" s="275">
        <v>300</v>
      </c>
      <c r="P291" s="250"/>
      <c r="Q291" s="251"/>
      <c r="R291" s="374">
        <f>(O291/6115)*100</f>
        <v>4.905968928863451</v>
      </c>
      <c r="S291" s="250"/>
      <c r="T291" s="251"/>
      <c r="U291" s="275">
        <v>317</v>
      </c>
      <c r="V291" s="250"/>
      <c r="W291" s="251"/>
      <c r="X291" s="328">
        <f>(317/5802)*100</f>
        <v>5.463633229920717</v>
      </c>
      <c r="Y291" s="250"/>
      <c r="Z291" s="251"/>
      <c r="AA291" s="76"/>
    </row>
    <row r="292" spans="1:27" s="135" customFormat="1" ht="47.25" customHeight="1" thickBot="1">
      <c r="A292" s="181" t="s">
        <v>41</v>
      </c>
      <c r="B292" s="182"/>
      <c r="C292" s="375" t="s">
        <v>147</v>
      </c>
      <c r="D292" s="164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  <c r="X292" s="164"/>
      <c r="Y292" s="164"/>
      <c r="Z292" s="165"/>
      <c r="AA292" s="1"/>
    </row>
    <row r="293" spans="1:27" s="135" customFormat="1" ht="15.75" customHeight="1" thickBot="1" thickTop="1">
      <c r="A293" s="186" t="s">
        <v>45</v>
      </c>
      <c r="B293" s="167"/>
      <c r="C293" s="167"/>
      <c r="D293" s="167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87"/>
      <c r="AA293" s="1"/>
    </row>
    <row r="294" spans="1:27" s="135" customFormat="1" ht="33.75" customHeight="1" thickTop="1">
      <c r="A294" s="376" t="s">
        <v>46</v>
      </c>
      <c r="B294" s="268"/>
      <c r="C294" s="377" t="s">
        <v>21</v>
      </c>
      <c r="D294" s="378" t="s">
        <v>47</v>
      </c>
      <c r="E294" s="268"/>
      <c r="F294" s="254" t="s">
        <v>70</v>
      </c>
      <c r="G294" s="255"/>
      <c r="H294" s="255"/>
      <c r="I294" s="255"/>
      <c r="J294" s="255"/>
      <c r="K294" s="255"/>
      <c r="L294" s="255"/>
      <c r="M294" s="255"/>
      <c r="N294" s="255"/>
      <c r="O294" s="255"/>
      <c r="P294" s="255"/>
      <c r="Q294" s="256"/>
      <c r="R294" s="154" t="s">
        <v>49</v>
      </c>
      <c r="S294" s="155"/>
      <c r="T294" s="155"/>
      <c r="U294" s="155"/>
      <c r="V294" s="155"/>
      <c r="W294" s="155"/>
      <c r="X294" s="156"/>
      <c r="Y294" s="163" t="s">
        <v>50</v>
      </c>
      <c r="Z294" s="156"/>
      <c r="AA294" s="1"/>
    </row>
    <row r="295" spans="1:27" s="135" customFormat="1" ht="25.5" customHeight="1">
      <c r="A295" s="244"/>
      <c r="B295" s="216"/>
      <c r="C295" s="247"/>
      <c r="D295" s="157"/>
      <c r="E295" s="216"/>
      <c r="F295" s="190">
        <v>1</v>
      </c>
      <c r="G295" s="182"/>
      <c r="H295" s="182"/>
      <c r="I295" s="189"/>
      <c r="J295" s="190">
        <v>2</v>
      </c>
      <c r="K295" s="182"/>
      <c r="L295" s="182"/>
      <c r="M295" s="189"/>
      <c r="N295" s="190">
        <v>3</v>
      </c>
      <c r="O295" s="182"/>
      <c r="P295" s="182"/>
      <c r="Q295" s="189"/>
      <c r="R295" s="157"/>
      <c r="S295" s="158"/>
      <c r="T295" s="158"/>
      <c r="U295" s="158"/>
      <c r="V295" s="158"/>
      <c r="W295" s="158"/>
      <c r="X295" s="159"/>
      <c r="Y295" s="158"/>
      <c r="Z295" s="159"/>
      <c r="AA295" s="1"/>
    </row>
    <row r="296" spans="1:27" s="135" customFormat="1" ht="24" customHeight="1" thickBot="1">
      <c r="A296" s="244"/>
      <c r="B296" s="216"/>
      <c r="C296" s="247"/>
      <c r="D296" s="157"/>
      <c r="E296" s="216"/>
      <c r="F296" s="195" t="s">
        <v>51</v>
      </c>
      <c r="G296" s="196"/>
      <c r="H296" s="195" t="s">
        <v>52</v>
      </c>
      <c r="I296" s="196"/>
      <c r="J296" s="195" t="s">
        <v>51</v>
      </c>
      <c r="K296" s="196"/>
      <c r="L296" s="195" t="s">
        <v>52</v>
      </c>
      <c r="M296" s="196"/>
      <c r="N296" s="195" t="s">
        <v>51</v>
      </c>
      <c r="O296" s="184"/>
      <c r="P296" s="195" t="s">
        <v>52</v>
      </c>
      <c r="Q296" s="196"/>
      <c r="R296" s="160"/>
      <c r="S296" s="161"/>
      <c r="T296" s="161"/>
      <c r="U296" s="161"/>
      <c r="V296" s="161"/>
      <c r="W296" s="161"/>
      <c r="X296" s="162"/>
      <c r="Y296" s="164"/>
      <c r="Z296" s="165"/>
      <c r="AA296" s="1"/>
    </row>
    <row r="297" spans="1:27" s="135" customFormat="1" ht="25.5" customHeight="1" thickTop="1">
      <c r="A297" s="245"/>
      <c r="B297" s="218"/>
      <c r="C297" s="248"/>
      <c r="D297" s="217"/>
      <c r="E297" s="218"/>
      <c r="F297" s="11" t="s">
        <v>53</v>
      </c>
      <c r="G297" s="11" t="s">
        <v>54</v>
      </c>
      <c r="H297" s="11" t="s">
        <v>53</v>
      </c>
      <c r="I297" s="11" t="s">
        <v>54</v>
      </c>
      <c r="J297" s="11" t="s">
        <v>53</v>
      </c>
      <c r="K297" s="11" t="s">
        <v>54</v>
      </c>
      <c r="L297" s="11" t="s">
        <v>53</v>
      </c>
      <c r="M297" s="11" t="s">
        <v>54</v>
      </c>
      <c r="N297" s="11" t="s">
        <v>53</v>
      </c>
      <c r="O297" s="11" t="s">
        <v>54</v>
      </c>
      <c r="P297" s="11" t="s">
        <v>53</v>
      </c>
      <c r="Q297" s="11" t="s">
        <v>54</v>
      </c>
      <c r="R297" s="230"/>
      <c r="S297" s="164"/>
      <c r="T297" s="164"/>
      <c r="U297" s="164"/>
      <c r="V297" s="164"/>
      <c r="W297" s="164"/>
      <c r="X297" s="218"/>
      <c r="Y297" s="190"/>
      <c r="Z297" s="219"/>
      <c r="AA297" s="1"/>
    </row>
    <row r="298" spans="1:27" s="133" customFormat="1" ht="145.5" customHeight="1">
      <c r="A298" s="191" t="s">
        <v>148</v>
      </c>
      <c r="B298" s="192"/>
      <c r="C298" s="84" t="s">
        <v>149</v>
      </c>
      <c r="D298" s="193">
        <v>11</v>
      </c>
      <c r="E298" s="194"/>
      <c r="F298" s="84">
        <v>11</v>
      </c>
      <c r="G298" s="84">
        <v>100</v>
      </c>
      <c r="H298" s="84">
        <v>12</v>
      </c>
      <c r="I298" s="84">
        <f>(H298*G298)/F298</f>
        <v>109.0909090909091</v>
      </c>
      <c r="J298" s="84">
        <v>11</v>
      </c>
      <c r="K298" s="84">
        <v>100</v>
      </c>
      <c r="L298" s="84">
        <v>15</v>
      </c>
      <c r="M298" s="84">
        <f>(L298*O298)/N298</f>
        <v>136.36363636363637</v>
      </c>
      <c r="N298" s="84">
        <v>11</v>
      </c>
      <c r="O298" s="84">
        <v>100</v>
      </c>
      <c r="P298" s="84">
        <v>16</v>
      </c>
      <c r="Q298" s="84">
        <f>(P298*O298)/N298</f>
        <v>145.45454545454547</v>
      </c>
      <c r="R298" s="220" t="s">
        <v>150</v>
      </c>
      <c r="S298" s="221"/>
      <c r="T298" s="221"/>
      <c r="U298" s="221"/>
      <c r="V298" s="221"/>
      <c r="W298" s="221"/>
      <c r="X298" s="192"/>
      <c r="Y298" s="403" t="s">
        <v>151</v>
      </c>
      <c r="Z298" s="404"/>
      <c r="AA298" s="76"/>
    </row>
    <row r="299" spans="1:27" s="135" customFormat="1" ht="70.5" customHeight="1">
      <c r="A299" s="379"/>
      <c r="B299" s="189"/>
      <c r="C299" s="28"/>
      <c r="D299" s="380"/>
      <c r="E299" s="189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235"/>
      <c r="S299" s="182"/>
      <c r="T299" s="182"/>
      <c r="U299" s="182"/>
      <c r="V299" s="182"/>
      <c r="W299" s="182"/>
      <c r="X299" s="189"/>
      <c r="Y299" s="235"/>
      <c r="Z299" s="236"/>
      <c r="AA299" s="1"/>
    </row>
    <row r="300" spans="1:27" s="135" customFormat="1" ht="70.5" customHeight="1" thickBot="1">
      <c r="A300" s="201"/>
      <c r="B300" s="202"/>
      <c r="C300" s="14"/>
      <c r="D300" s="203"/>
      <c r="E300" s="202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224"/>
      <c r="S300" s="226"/>
      <c r="T300" s="226"/>
      <c r="U300" s="226"/>
      <c r="V300" s="226"/>
      <c r="W300" s="226"/>
      <c r="X300" s="227"/>
      <c r="Y300" s="224"/>
      <c r="Z300" s="225"/>
      <c r="AA300" s="1"/>
    </row>
    <row r="301" spans="1:27" s="135" customFormat="1" ht="15.75" customHeight="1" thickBot="1">
      <c r="A301" s="257" t="s">
        <v>63</v>
      </c>
      <c r="B301" s="210"/>
      <c r="C301" s="210"/>
      <c r="D301" s="210"/>
      <c r="E301" s="210"/>
      <c r="F301" s="210"/>
      <c r="G301" s="210"/>
      <c r="H301" s="210"/>
      <c r="I301" s="210"/>
      <c r="J301" s="210"/>
      <c r="K301" s="210"/>
      <c r="L301" s="210"/>
      <c r="M301" s="210"/>
      <c r="N301" s="210"/>
      <c r="O301" s="210"/>
      <c r="P301" s="210"/>
      <c r="Q301" s="210"/>
      <c r="R301" s="210"/>
      <c r="S301" s="210"/>
      <c r="T301" s="210"/>
      <c r="U301" s="210"/>
      <c r="V301" s="210"/>
      <c r="W301" s="210"/>
      <c r="X301" s="210"/>
      <c r="Y301" s="210"/>
      <c r="Z301" s="211"/>
      <c r="AA301" s="1"/>
    </row>
    <row r="302" spans="1:27" s="135" customFormat="1" ht="54" customHeight="1" thickBot="1">
      <c r="A302" s="212"/>
      <c r="B302" s="210"/>
      <c r="C302" s="210"/>
      <c r="D302" s="210"/>
      <c r="E302" s="210"/>
      <c r="F302" s="210"/>
      <c r="G302" s="210"/>
      <c r="H302" s="210"/>
      <c r="I302" s="210"/>
      <c r="J302" s="210"/>
      <c r="K302" s="210"/>
      <c r="L302" s="210"/>
      <c r="M302" s="210"/>
      <c r="N302" s="210"/>
      <c r="O302" s="210"/>
      <c r="P302" s="210"/>
      <c r="Q302" s="210"/>
      <c r="R302" s="210"/>
      <c r="S302" s="210"/>
      <c r="T302" s="210"/>
      <c r="U302" s="210"/>
      <c r="V302" s="210"/>
      <c r="W302" s="210"/>
      <c r="X302" s="210"/>
      <c r="Y302" s="210"/>
      <c r="Z302" s="211"/>
      <c r="AA302" s="1"/>
    </row>
    <row r="303" spans="1:27" s="135" customFormat="1" ht="22.5" customHeight="1">
      <c r="A303" s="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6"/>
      <c r="AA303" s="1"/>
    </row>
    <row r="304" spans="1:27" s="135" customFormat="1" ht="22.5" customHeight="1">
      <c r="A304" s="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6"/>
      <c r="AA304" s="1"/>
    </row>
    <row r="305" spans="1:27" s="135" customFormat="1" ht="13.5" customHeight="1">
      <c r="A305" s="213" t="s">
        <v>64</v>
      </c>
      <c r="B305" s="158"/>
      <c r="C305" s="158"/>
      <c r="D305" s="158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214"/>
      <c r="Q305" s="158"/>
      <c r="R305" s="158"/>
      <c r="S305" s="158"/>
      <c r="T305" s="158"/>
      <c r="U305" s="158"/>
      <c r="V305" s="158"/>
      <c r="W305" s="158"/>
      <c r="X305" s="158"/>
      <c r="Y305" s="158"/>
      <c r="Z305" s="159"/>
      <c r="AA305" s="19"/>
    </row>
    <row r="306" spans="1:27" s="135" customFormat="1" ht="15" customHeight="1">
      <c r="A306" s="197" t="s">
        <v>65</v>
      </c>
      <c r="B306" s="198"/>
      <c r="C306" s="198"/>
      <c r="D306" s="198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99"/>
      <c r="Q306" s="198"/>
      <c r="R306" s="198"/>
      <c r="S306" s="198"/>
      <c r="T306" s="198"/>
      <c r="U306" s="198"/>
      <c r="V306" s="198"/>
      <c r="W306" s="198"/>
      <c r="X306" s="198"/>
      <c r="Y306" s="198"/>
      <c r="Z306" s="200"/>
      <c r="AA306" s="1"/>
    </row>
    <row r="307" spans="1:27" s="135" customFormat="1" ht="12.75" customHeight="1">
      <c r="A307" s="20"/>
      <c r="B307" s="21"/>
      <c r="C307" s="21"/>
      <c r="D307" s="2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98"/>
      <c r="Q307" s="198"/>
      <c r="R307" s="198"/>
      <c r="S307" s="198"/>
      <c r="T307" s="198"/>
      <c r="U307" s="198"/>
      <c r="V307" s="198"/>
      <c r="W307" s="198"/>
      <c r="X307" s="198"/>
      <c r="Y307" s="198"/>
      <c r="Z307" s="200"/>
      <c r="AA307" s="1"/>
    </row>
    <row r="308" spans="1:27" s="146" customFormat="1" ht="12.75" customHeight="1" thickBot="1">
      <c r="A308" s="2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5"/>
      <c r="AA308" s="71"/>
    </row>
    <row r="309" spans="1:27" s="146" customFormat="1" ht="18.75" customHeight="1" thickTop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</row>
    <row r="310" spans="1:27" s="146" customFormat="1" ht="18" customHeight="1" thickBo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</row>
    <row r="311" spans="1:27" s="146" customFormat="1" ht="28.5" customHeight="1" thickTop="1">
      <c r="A311" s="264" t="s">
        <v>0</v>
      </c>
      <c r="B311" s="155"/>
      <c r="C311" s="155"/>
      <c r="D311" s="155"/>
      <c r="E311" s="155"/>
      <c r="F311" s="155"/>
      <c r="G311" s="155"/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6"/>
      <c r="AA311" s="71"/>
    </row>
    <row r="312" spans="1:27" s="135" customFormat="1" ht="22.5" customHeight="1">
      <c r="A312" s="136"/>
      <c r="B312" s="141"/>
      <c r="C312" s="141"/>
      <c r="D312" s="141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  <c r="Q312" s="141"/>
      <c r="R312" s="141"/>
      <c r="S312" s="141"/>
      <c r="T312" s="141"/>
      <c r="U312" s="141"/>
      <c r="V312" s="141"/>
      <c r="W312" s="141"/>
      <c r="X312" s="141"/>
      <c r="Y312" s="141"/>
      <c r="Z312" s="4"/>
      <c r="AA312" s="1"/>
    </row>
    <row r="313" spans="1:27" s="135" customFormat="1" ht="15.75" customHeight="1">
      <c r="A313" s="265" t="s">
        <v>1</v>
      </c>
      <c r="B313" s="158"/>
      <c r="C313" s="158"/>
      <c r="D313" s="158"/>
      <c r="E313" s="158"/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9"/>
      <c r="AA313" s="1"/>
    </row>
    <row r="314" spans="1:27" s="135" customFormat="1" ht="15.75" customHeight="1">
      <c r="A314" s="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6"/>
      <c r="AA314" s="1"/>
    </row>
    <row r="315" spans="1:27" s="135" customFormat="1" ht="15.75" customHeight="1">
      <c r="A315" s="266" t="s">
        <v>2</v>
      </c>
      <c r="B315" s="158"/>
      <c r="C315" s="158"/>
      <c r="D315" s="158"/>
      <c r="E315" s="158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9"/>
      <c r="AA315" s="1"/>
    </row>
    <row r="316" spans="1:27" s="135" customFormat="1" ht="15.75" customHeight="1" thickBot="1">
      <c r="A316" s="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6"/>
      <c r="AA316" s="1"/>
    </row>
    <row r="317" spans="1:27" s="135" customFormat="1" ht="31.5" customHeight="1" thickTop="1">
      <c r="A317" s="267" t="s">
        <v>105</v>
      </c>
      <c r="B317" s="155"/>
      <c r="C317" s="155"/>
      <c r="D317" s="155"/>
      <c r="E317" s="155"/>
      <c r="F317" s="155"/>
      <c r="G317" s="155"/>
      <c r="H317" s="155"/>
      <c r="I317" s="155"/>
      <c r="J317" s="155"/>
      <c r="K317" s="155"/>
      <c r="L317" s="155"/>
      <c r="M317" s="155"/>
      <c r="N317" s="155"/>
      <c r="O317" s="268"/>
      <c r="P317" s="269" t="s">
        <v>4</v>
      </c>
      <c r="Q317" s="155"/>
      <c r="R317" s="155"/>
      <c r="S317" s="155"/>
      <c r="T317" s="155"/>
      <c r="U317" s="155"/>
      <c r="V317" s="155"/>
      <c r="W317" s="156"/>
      <c r="X317" s="163" t="s">
        <v>84</v>
      </c>
      <c r="Y317" s="155"/>
      <c r="Z317" s="156"/>
      <c r="AA317" s="1"/>
    </row>
    <row r="318" spans="1:27" s="135" customFormat="1" ht="12" customHeight="1" thickBot="1">
      <c r="A318" s="244"/>
      <c r="B318" s="158"/>
      <c r="C318" s="158"/>
      <c r="D318" s="158"/>
      <c r="E318" s="158"/>
      <c r="F318" s="158"/>
      <c r="G318" s="158"/>
      <c r="H318" s="158"/>
      <c r="I318" s="158"/>
      <c r="J318" s="158"/>
      <c r="K318" s="158"/>
      <c r="L318" s="158"/>
      <c r="M318" s="158"/>
      <c r="N318" s="158"/>
      <c r="O318" s="216"/>
      <c r="P318" s="160"/>
      <c r="Q318" s="161"/>
      <c r="R318" s="161"/>
      <c r="S318" s="161"/>
      <c r="T318" s="161"/>
      <c r="U318" s="161"/>
      <c r="V318" s="161"/>
      <c r="W318" s="162"/>
      <c r="X318" s="164"/>
      <c r="Y318" s="164"/>
      <c r="Z318" s="165"/>
      <c r="AA318" s="1"/>
    </row>
    <row r="319" spans="1:27" s="135" customFormat="1" ht="11.25" customHeight="1" thickTop="1">
      <c r="A319" s="244"/>
      <c r="B319" s="158"/>
      <c r="C319" s="158"/>
      <c r="D319" s="158"/>
      <c r="E319" s="158"/>
      <c r="F319" s="158"/>
      <c r="G319" s="158"/>
      <c r="H319" s="158"/>
      <c r="I319" s="158"/>
      <c r="J319" s="158"/>
      <c r="K319" s="158"/>
      <c r="L319" s="158"/>
      <c r="M319" s="158"/>
      <c r="N319" s="158"/>
      <c r="O319" s="216"/>
      <c r="P319" s="276">
        <v>2</v>
      </c>
      <c r="Q319" s="158"/>
      <c r="R319" s="158"/>
      <c r="S319" s="158"/>
      <c r="T319" s="158"/>
      <c r="U319" s="158"/>
      <c r="V319" s="158"/>
      <c r="W319" s="216"/>
      <c r="X319" s="262" t="s">
        <v>106</v>
      </c>
      <c r="Y319" s="261"/>
      <c r="Z319" s="263"/>
      <c r="AA319" s="1"/>
    </row>
    <row r="320" spans="1:27" s="135" customFormat="1" ht="12" customHeight="1">
      <c r="A320" s="245"/>
      <c r="B320" s="164"/>
      <c r="C320" s="164"/>
      <c r="D320" s="164"/>
      <c r="E320" s="164"/>
      <c r="F320" s="164"/>
      <c r="G320" s="164"/>
      <c r="H320" s="164"/>
      <c r="I320" s="164"/>
      <c r="J320" s="164"/>
      <c r="K320" s="164"/>
      <c r="L320" s="164"/>
      <c r="M320" s="164"/>
      <c r="N320" s="164"/>
      <c r="O320" s="218"/>
      <c r="P320" s="217"/>
      <c r="Q320" s="164"/>
      <c r="R320" s="164"/>
      <c r="S320" s="164"/>
      <c r="T320" s="164"/>
      <c r="U320" s="164"/>
      <c r="V320" s="164"/>
      <c r="W320" s="218"/>
      <c r="X320" s="217"/>
      <c r="Y320" s="164"/>
      <c r="Z320" s="165"/>
      <c r="AA320" s="1"/>
    </row>
    <row r="321" spans="1:27" s="135" customFormat="1" ht="15.75" customHeight="1">
      <c r="A321" s="277" t="s">
        <v>13</v>
      </c>
      <c r="B321" s="261"/>
      <c r="C321" s="261"/>
      <c r="D321" s="261"/>
      <c r="E321" s="261"/>
      <c r="F321" s="261"/>
      <c r="G321" s="261"/>
      <c r="H321" s="261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261"/>
      <c r="T321" s="261"/>
      <c r="U321" s="261"/>
      <c r="V321" s="261"/>
      <c r="W321" s="261"/>
      <c r="X321" s="261"/>
      <c r="Y321" s="261"/>
      <c r="Z321" s="263"/>
      <c r="AA321" s="1"/>
    </row>
    <row r="322" spans="1:27" s="135" customFormat="1" ht="15.75" customHeight="1">
      <c r="A322" s="245"/>
      <c r="B322" s="164"/>
      <c r="C322" s="164"/>
      <c r="D322" s="164"/>
      <c r="E322" s="164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  <c r="X322" s="164"/>
      <c r="Y322" s="164"/>
      <c r="Z322" s="165"/>
      <c r="AA322" s="1"/>
    </row>
    <row r="323" spans="1:27" s="135" customFormat="1" ht="15.75" customHeight="1">
      <c r="A323" s="278" t="s">
        <v>138</v>
      </c>
      <c r="B323" s="182"/>
      <c r="C323" s="182"/>
      <c r="D323" s="182"/>
      <c r="E323" s="182"/>
      <c r="F323" s="182"/>
      <c r="G323" s="182"/>
      <c r="H323" s="182"/>
      <c r="I323" s="182"/>
      <c r="J323" s="182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Z323" s="253"/>
      <c r="AA323" s="1"/>
    </row>
    <row r="324" spans="1:27" s="135" customFormat="1" ht="15.75" customHeight="1" thickBot="1">
      <c r="A324" s="279" t="s">
        <v>16</v>
      </c>
      <c r="B324" s="184"/>
      <c r="C324" s="184"/>
      <c r="D324" s="184"/>
      <c r="E324" s="184"/>
      <c r="F324" s="184"/>
      <c r="G324" s="184"/>
      <c r="H324" s="184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  <c r="U324" s="184"/>
      <c r="V324" s="184"/>
      <c r="W324" s="184"/>
      <c r="X324" s="184"/>
      <c r="Y324" s="184"/>
      <c r="Z324" s="185"/>
      <c r="AA324" s="1"/>
    </row>
    <row r="325" spans="1:27" s="135" customFormat="1" ht="69" customHeight="1" thickBot="1" thickTop="1">
      <c r="A325" s="42" t="s">
        <v>20</v>
      </c>
      <c r="B325" s="35" t="s">
        <v>6</v>
      </c>
      <c r="C325" s="36" t="s">
        <v>21</v>
      </c>
      <c r="D325" s="166" t="s">
        <v>22</v>
      </c>
      <c r="E325" s="167"/>
      <c r="F325" s="167"/>
      <c r="G325" s="167"/>
      <c r="H325" s="168"/>
      <c r="I325" s="338" t="s">
        <v>23</v>
      </c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54" t="s">
        <v>24</v>
      </c>
      <c r="V325" s="155"/>
      <c r="W325" s="155"/>
      <c r="X325" s="155"/>
      <c r="Y325" s="155"/>
      <c r="Z325" s="156"/>
      <c r="AA325" s="1"/>
    </row>
    <row r="326" spans="1:27" s="133" customFormat="1" ht="23.25" customHeight="1" thickBot="1" thickTop="1">
      <c r="A326" s="280" t="s">
        <v>132</v>
      </c>
      <c r="B326" s="280" t="s">
        <v>133</v>
      </c>
      <c r="C326" s="169" t="s">
        <v>134</v>
      </c>
      <c r="D326" s="172">
        <v>80</v>
      </c>
      <c r="E326" s="173"/>
      <c r="F326" s="173"/>
      <c r="G326" s="173"/>
      <c r="H326" s="174"/>
      <c r="I326" s="240">
        <v>2020</v>
      </c>
      <c r="J326" s="206"/>
      <c r="K326" s="206"/>
      <c r="L326" s="206"/>
      <c r="M326" s="206"/>
      <c r="N326" s="207"/>
      <c r="O326" s="240">
        <v>2021</v>
      </c>
      <c r="P326" s="206"/>
      <c r="Q326" s="206"/>
      <c r="R326" s="206"/>
      <c r="S326" s="206"/>
      <c r="T326" s="206"/>
      <c r="U326" s="160"/>
      <c r="V326" s="161"/>
      <c r="W326" s="161"/>
      <c r="X326" s="161"/>
      <c r="Y326" s="161"/>
      <c r="Z326" s="162"/>
      <c r="AA326" s="76"/>
    </row>
    <row r="327" spans="1:27" s="133" customFormat="1" ht="42" customHeight="1" thickBot="1" thickTop="1">
      <c r="A327" s="170"/>
      <c r="B327" s="170"/>
      <c r="C327" s="170"/>
      <c r="D327" s="175"/>
      <c r="E327" s="176"/>
      <c r="F327" s="176"/>
      <c r="G327" s="176"/>
      <c r="H327" s="177"/>
      <c r="I327" s="205" t="s">
        <v>28</v>
      </c>
      <c r="J327" s="206"/>
      <c r="K327" s="207"/>
      <c r="L327" s="208" t="s">
        <v>29</v>
      </c>
      <c r="M327" s="206"/>
      <c r="N327" s="207"/>
      <c r="O327" s="205" t="s">
        <v>30</v>
      </c>
      <c r="P327" s="206"/>
      <c r="Q327" s="207"/>
      <c r="R327" s="208" t="s">
        <v>31</v>
      </c>
      <c r="S327" s="206"/>
      <c r="T327" s="207"/>
      <c r="U327" s="205" t="s">
        <v>32</v>
      </c>
      <c r="V327" s="206"/>
      <c r="W327" s="207"/>
      <c r="X327" s="208" t="s">
        <v>33</v>
      </c>
      <c r="Y327" s="206"/>
      <c r="Z327" s="207"/>
      <c r="AA327" s="76"/>
    </row>
    <row r="328" spans="1:27" s="133" customFormat="1" ht="42" customHeight="1" thickBot="1" thickTop="1">
      <c r="A328" s="292"/>
      <c r="B328" s="292"/>
      <c r="C328" s="292"/>
      <c r="D328" s="293"/>
      <c r="E328" s="294"/>
      <c r="F328" s="294"/>
      <c r="G328" s="294"/>
      <c r="H328" s="295"/>
      <c r="I328" s="275">
        <v>20</v>
      </c>
      <c r="J328" s="250"/>
      <c r="K328" s="251"/>
      <c r="L328" s="249"/>
      <c r="M328" s="250"/>
      <c r="N328" s="251"/>
      <c r="O328" s="275">
        <v>20</v>
      </c>
      <c r="P328" s="250"/>
      <c r="Q328" s="251"/>
      <c r="R328" s="249"/>
      <c r="S328" s="250"/>
      <c r="T328" s="251"/>
      <c r="U328" s="275">
        <v>21</v>
      </c>
      <c r="V328" s="250"/>
      <c r="W328" s="251"/>
      <c r="X328" s="275"/>
      <c r="Y328" s="250"/>
      <c r="Z328" s="251"/>
      <c r="AA328" s="76"/>
    </row>
    <row r="329" spans="1:27" s="135" customFormat="1" ht="72" customHeight="1" thickBot="1" thickTop="1">
      <c r="A329" s="42" t="s">
        <v>20</v>
      </c>
      <c r="B329" s="35" t="s">
        <v>6</v>
      </c>
      <c r="C329" s="36" t="s">
        <v>21</v>
      </c>
      <c r="D329" s="166" t="s">
        <v>22</v>
      </c>
      <c r="E329" s="167"/>
      <c r="F329" s="167"/>
      <c r="G329" s="167"/>
      <c r="H329" s="168"/>
      <c r="I329" s="338" t="s">
        <v>23</v>
      </c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54" t="s">
        <v>24</v>
      </c>
      <c r="V329" s="155"/>
      <c r="W329" s="155"/>
      <c r="X329" s="155"/>
      <c r="Y329" s="155"/>
      <c r="Z329" s="156"/>
      <c r="AA329" s="1"/>
    </row>
    <row r="330" spans="1:27" s="133" customFormat="1" ht="25.5" customHeight="1" thickBot="1" thickTop="1">
      <c r="A330" s="280" t="s">
        <v>135</v>
      </c>
      <c r="B330" s="280" t="s">
        <v>136</v>
      </c>
      <c r="C330" s="169" t="s">
        <v>111</v>
      </c>
      <c r="D330" s="172">
        <v>2000</v>
      </c>
      <c r="E330" s="173"/>
      <c r="F330" s="173"/>
      <c r="G330" s="173"/>
      <c r="H330" s="174"/>
      <c r="I330" s="240">
        <v>2020</v>
      </c>
      <c r="J330" s="206"/>
      <c r="K330" s="206"/>
      <c r="L330" s="206"/>
      <c r="M330" s="206"/>
      <c r="N330" s="207"/>
      <c r="O330" s="240">
        <v>2021</v>
      </c>
      <c r="P330" s="206"/>
      <c r="Q330" s="206"/>
      <c r="R330" s="206"/>
      <c r="S330" s="206"/>
      <c r="T330" s="206"/>
      <c r="U330" s="160"/>
      <c r="V330" s="161"/>
      <c r="W330" s="161"/>
      <c r="X330" s="161"/>
      <c r="Y330" s="161"/>
      <c r="Z330" s="162"/>
      <c r="AA330" s="76"/>
    </row>
    <row r="331" spans="1:27" s="133" customFormat="1" ht="45" customHeight="1" thickBot="1" thickTop="1">
      <c r="A331" s="170"/>
      <c r="B331" s="170"/>
      <c r="C331" s="170"/>
      <c r="D331" s="175"/>
      <c r="E331" s="176"/>
      <c r="F331" s="176"/>
      <c r="G331" s="176"/>
      <c r="H331" s="177"/>
      <c r="I331" s="205" t="s">
        <v>28</v>
      </c>
      <c r="J331" s="206"/>
      <c r="K331" s="207"/>
      <c r="L331" s="208" t="s">
        <v>29</v>
      </c>
      <c r="M331" s="206"/>
      <c r="N331" s="207"/>
      <c r="O331" s="205" t="s">
        <v>30</v>
      </c>
      <c r="P331" s="206"/>
      <c r="Q331" s="207"/>
      <c r="R331" s="208" t="s">
        <v>31</v>
      </c>
      <c r="S331" s="206"/>
      <c r="T331" s="207"/>
      <c r="U331" s="205" t="s">
        <v>32</v>
      </c>
      <c r="V331" s="206"/>
      <c r="W331" s="207"/>
      <c r="X331" s="208" t="s">
        <v>33</v>
      </c>
      <c r="Y331" s="206"/>
      <c r="Z331" s="207"/>
      <c r="AA331" s="76"/>
    </row>
    <row r="332" spans="1:27" s="133" customFormat="1" ht="45" customHeight="1" thickTop="1">
      <c r="A332" s="292"/>
      <c r="B332" s="292"/>
      <c r="C332" s="292"/>
      <c r="D332" s="293"/>
      <c r="E332" s="294"/>
      <c r="F332" s="294"/>
      <c r="G332" s="294"/>
      <c r="H332" s="295"/>
      <c r="I332" s="275">
        <v>414</v>
      </c>
      <c r="J332" s="250"/>
      <c r="K332" s="251"/>
      <c r="L332" s="374">
        <f>(I332/6054)*100</f>
        <v>6.838453914767097</v>
      </c>
      <c r="M332" s="250"/>
      <c r="N332" s="251"/>
      <c r="O332" s="275">
        <v>500</v>
      </c>
      <c r="P332" s="250"/>
      <c r="Q332" s="251"/>
      <c r="R332" s="374">
        <f>(500/6115)*100</f>
        <v>8.176614881439084</v>
      </c>
      <c r="S332" s="250"/>
      <c r="T332" s="251"/>
      <c r="U332" s="275">
        <v>441</v>
      </c>
      <c r="V332" s="250"/>
      <c r="W332" s="251"/>
      <c r="X332" s="328">
        <f>(441/5802)*100</f>
        <v>7.600827300930714</v>
      </c>
      <c r="Y332" s="250"/>
      <c r="Z332" s="251"/>
      <c r="AA332" s="76"/>
    </row>
    <row r="333" spans="1:27" s="135" customFormat="1" ht="50.25" customHeight="1" thickBot="1">
      <c r="A333" s="181" t="s">
        <v>41</v>
      </c>
      <c r="B333" s="182"/>
      <c r="C333" s="252" t="s">
        <v>152</v>
      </c>
      <c r="D333" s="182"/>
      <c r="E333" s="182"/>
      <c r="F333" s="182"/>
      <c r="G333" s="182"/>
      <c r="H333" s="182"/>
      <c r="I333" s="182"/>
      <c r="J333" s="182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Z333" s="253"/>
      <c r="AA333" s="1"/>
    </row>
    <row r="334" spans="1:27" s="135" customFormat="1" ht="15.75" customHeight="1" thickBot="1" thickTop="1">
      <c r="A334" s="186" t="s">
        <v>45</v>
      </c>
      <c r="B334" s="167"/>
      <c r="C334" s="167"/>
      <c r="D334" s="167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87"/>
      <c r="AA334" s="1"/>
    </row>
    <row r="335" spans="1:27" s="135" customFormat="1" ht="41.25" customHeight="1" thickTop="1">
      <c r="A335" s="243" t="s">
        <v>46</v>
      </c>
      <c r="B335" s="202"/>
      <c r="C335" s="246" t="s">
        <v>21</v>
      </c>
      <c r="D335" s="215" t="s">
        <v>47</v>
      </c>
      <c r="E335" s="202"/>
      <c r="F335" s="254" t="s">
        <v>153</v>
      </c>
      <c r="G335" s="255"/>
      <c r="H335" s="255"/>
      <c r="I335" s="255"/>
      <c r="J335" s="255"/>
      <c r="K335" s="255"/>
      <c r="L335" s="255"/>
      <c r="M335" s="255"/>
      <c r="N335" s="255"/>
      <c r="O335" s="255"/>
      <c r="P335" s="255"/>
      <c r="Q335" s="256"/>
      <c r="R335" s="154" t="s">
        <v>49</v>
      </c>
      <c r="S335" s="155"/>
      <c r="T335" s="155"/>
      <c r="U335" s="155"/>
      <c r="V335" s="155"/>
      <c r="W335" s="155"/>
      <c r="X335" s="156"/>
      <c r="Y335" s="163" t="s">
        <v>50</v>
      </c>
      <c r="Z335" s="156"/>
      <c r="AA335" s="1"/>
    </row>
    <row r="336" spans="1:27" s="135" customFormat="1" ht="15.75" customHeight="1">
      <c r="A336" s="244"/>
      <c r="B336" s="216"/>
      <c r="C336" s="247"/>
      <c r="D336" s="157"/>
      <c r="E336" s="216"/>
      <c r="F336" s="204">
        <v>1</v>
      </c>
      <c r="G336" s="182"/>
      <c r="H336" s="182"/>
      <c r="I336" s="189"/>
      <c r="J336" s="204">
        <v>2</v>
      </c>
      <c r="K336" s="182"/>
      <c r="L336" s="182"/>
      <c r="M336" s="189"/>
      <c r="N336" s="204">
        <v>3</v>
      </c>
      <c r="O336" s="182"/>
      <c r="P336" s="182"/>
      <c r="Q336" s="189"/>
      <c r="R336" s="157"/>
      <c r="S336" s="158"/>
      <c r="T336" s="158"/>
      <c r="U336" s="158"/>
      <c r="V336" s="158"/>
      <c r="W336" s="158"/>
      <c r="X336" s="159"/>
      <c r="Y336" s="158"/>
      <c r="Z336" s="159"/>
      <c r="AA336" s="1"/>
    </row>
    <row r="337" spans="1:27" s="135" customFormat="1" ht="15.75" customHeight="1" thickBot="1">
      <c r="A337" s="245"/>
      <c r="B337" s="218"/>
      <c r="C337" s="248"/>
      <c r="D337" s="217"/>
      <c r="E337" s="218"/>
      <c r="F337" s="195" t="s">
        <v>51</v>
      </c>
      <c r="G337" s="196"/>
      <c r="H337" s="195" t="s">
        <v>52</v>
      </c>
      <c r="I337" s="196"/>
      <c r="J337" s="195" t="s">
        <v>51</v>
      </c>
      <c r="K337" s="196"/>
      <c r="L337" s="195" t="s">
        <v>52</v>
      </c>
      <c r="M337" s="196"/>
      <c r="N337" s="195" t="s">
        <v>51</v>
      </c>
      <c r="O337" s="184"/>
      <c r="P337" s="195" t="s">
        <v>52</v>
      </c>
      <c r="Q337" s="196"/>
      <c r="R337" s="160"/>
      <c r="S337" s="161"/>
      <c r="T337" s="161"/>
      <c r="U337" s="161"/>
      <c r="V337" s="161"/>
      <c r="W337" s="161"/>
      <c r="X337" s="162"/>
      <c r="Y337" s="164"/>
      <c r="Z337" s="165"/>
      <c r="AA337" s="1"/>
    </row>
    <row r="338" spans="1:27" s="135" customFormat="1" ht="15.75" customHeight="1" thickTop="1">
      <c r="A338" s="188"/>
      <c r="B338" s="189"/>
      <c r="C338" s="10"/>
      <c r="D338" s="190"/>
      <c r="E338" s="189"/>
      <c r="F338" s="11" t="s">
        <v>53</v>
      </c>
      <c r="G338" s="11" t="s">
        <v>54</v>
      </c>
      <c r="H338" s="11" t="s">
        <v>53</v>
      </c>
      <c r="I338" s="11" t="s">
        <v>54</v>
      </c>
      <c r="J338" s="11" t="s">
        <v>53</v>
      </c>
      <c r="K338" s="11" t="s">
        <v>54</v>
      </c>
      <c r="L338" s="11" t="s">
        <v>53</v>
      </c>
      <c r="M338" s="11" t="s">
        <v>54</v>
      </c>
      <c r="N338" s="11" t="s">
        <v>53</v>
      </c>
      <c r="O338" s="11" t="s">
        <v>54</v>
      </c>
      <c r="P338" s="11" t="s">
        <v>53</v>
      </c>
      <c r="Q338" s="11" t="s">
        <v>54</v>
      </c>
      <c r="R338" s="230"/>
      <c r="S338" s="164"/>
      <c r="T338" s="164"/>
      <c r="U338" s="164"/>
      <c r="V338" s="164"/>
      <c r="W338" s="164"/>
      <c r="X338" s="218"/>
      <c r="Y338" s="190"/>
      <c r="Z338" s="219"/>
      <c r="AA338" s="1"/>
    </row>
    <row r="339" spans="1:27" s="133" customFormat="1" ht="186" customHeight="1">
      <c r="A339" s="191" t="s">
        <v>154</v>
      </c>
      <c r="B339" s="192"/>
      <c r="C339" s="84" t="s">
        <v>155</v>
      </c>
      <c r="D339" s="193">
        <v>15</v>
      </c>
      <c r="E339" s="194"/>
      <c r="F339" s="84">
        <v>15</v>
      </c>
      <c r="G339" s="84">
        <v>100</v>
      </c>
      <c r="H339" s="84">
        <v>11</v>
      </c>
      <c r="I339" s="84">
        <f>(H339*G339)/F339</f>
        <v>73.33333333333333</v>
      </c>
      <c r="J339" s="84">
        <v>15</v>
      </c>
      <c r="K339" s="84">
        <v>100</v>
      </c>
      <c r="L339" s="84">
        <v>12</v>
      </c>
      <c r="M339" s="84">
        <f>(L339*K339)/J339</f>
        <v>80</v>
      </c>
      <c r="N339" s="84">
        <v>15</v>
      </c>
      <c r="O339" s="84">
        <v>100</v>
      </c>
      <c r="P339" s="84">
        <v>11</v>
      </c>
      <c r="Q339" s="84">
        <f>(P339*O339)/N339</f>
        <v>73.33333333333333</v>
      </c>
      <c r="R339" s="220" t="s">
        <v>156</v>
      </c>
      <c r="S339" s="382"/>
      <c r="T339" s="382"/>
      <c r="U339" s="382"/>
      <c r="V339" s="382"/>
      <c r="W339" s="382"/>
      <c r="X339" s="383"/>
      <c r="Y339" s="220" t="s">
        <v>157</v>
      </c>
      <c r="Z339" s="381"/>
      <c r="AA339" s="76"/>
    </row>
    <row r="340" spans="1:27" s="133" customFormat="1" ht="106.5" customHeight="1">
      <c r="A340" s="191" t="s">
        <v>158</v>
      </c>
      <c r="B340" s="192"/>
      <c r="C340" s="84" t="s">
        <v>159</v>
      </c>
      <c r="D340" s="193">
        <v>15</v>
      </c>
      <c r="E340" s="194"/>
      <c r="F340" s="84">
        <v>5</v>
      </c>
      <c r="G340" s="84">
        <v>33.3</v>
      </c>
      <c r="H340" s="77">
        <v>11</v>
      </c>
      <c r="I340" s="77">
        <f>(H340*G340)/F340</f>
        <v>73.25999999999999</v>
      </c>
      <c r="J340" s="84">
        <v>5</v>
      </c>
      <c r="K340" s="84">
        <v>33.3</v>
      </c>
      <c r="L340" s="77">
        <v>12</v>
      </c>
      <c r="M340" s="77">
        <f>(L340*K340)/J340</f>
        <v>79.91999999999999</v>
      </c>
      <c r="N340" s="84">
        <v>5</v>
      </c>
      <c r="O340" s="84">
        <v>33.3</v>
      </c>
      <c r="P340" s="77">
        <v>11</v>
      </c>
      <c r="Q340" s="77">
        <f>(P340*O340)/N340</f>
        <v>73.25999999999999</v>
      </c>
      <c r="R340" s="220" t="s">
        <v>160</v>
      </c>
      <c r="S340" s="382"/>
      <c r="T340" s="382"/>
      <c r="U340" s="382"/>
      <c r="V340" s="382"/>
      <c r="W340" s="382"/>
      <c r="X340" s="383"/>
      <c r="Y340" s="220" t="s">
        <v>157</v>
      </c>
      <c r="Z340" s="381"/>
      <c r="AA340" s="76"/>
    </row>
    <row r="341" spans="1:27" s="135" customFormat="1" ht="58.5" customHeight="1" thickBot="1">
      <c r="A341" s="201"/>
      <c r="B341" s="202"/>
      <c r="C341" s="14"/>
      <c r="D341" s="203"/>
      <c r="E341" s="202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224"/>
      <c r="S341" s="226"/>
      <c r="T341" s="226"/>
      <c r="U341" s="226"/>
      <c r="V341" s="226"/>
      <c r="W341" s="226"/>
      <c r="X341" s="227"/>
      <c r="Y341" s="224"/>
      <c r="Z341" s="225"/>
      <c r="AA341" s="1"/>
    </row>
    <row r="342" spans="1:27" s="135" customFormat="1" ht="15.75" customHeight="1" thickBot="1">
      <c r="A342" s="257" t="s">
        <v>63</v>
      </c>
      <c r="B342" s="210"/>
      <c r="C342" s="210"/>
      <c r="D342" s="210"/>
      <c r="E342" s="210"/>
      <c r="F342" s="210"/>
      <c r="G342" s="210"/>
      <c r="H342" s="210"/>
      <c r="I342" s="210"/>
      <c r="J342" s="210"/>
      <c r="K342" s="210"/>
      <c r="L342" s="210"/>
      <c r="M342" s="210"/>
      <c r="N342" s="210"/>
      <c r="O342" s="210"/>
      <c r="P342" s="210"/>
      <c r="Q342" s="210"/>
      <c r="R342" s="210"/>
      <c r="S342" s="210"/>
      <c r="T342" s="210"/>
      <c r="U342" s="210"/>
      <c r="V342" s="210"/>
      <c r="W342" s="210"/>
      <c r="X342" s="210"/>
      <c r="Y342" s="210"/>
      <c r="Z342" s="211"/>
      <c r="AA342" s="1"/>
    </row>
    <row r="343" spans="1:27" s="135" customFormat="1" ht="44.25" customHeight="1" thickBot="1">
      <c r="A343" s="212"/>
      <c r="B343" s="210"/>
      <c r="C343" s="210"/>
      <c r="D343" s="210"/>
      <c r="E343" s="210"/>
      <c r="F343" s="210"/>
      <c r="G343" s="210"/>
      <c r="H343" s="210"/>
      <c r="I343" s="210"/>
      <c r="J343" s="210"/>
      <c r="K343" s="210"/>
      <c r="L343" s="210"/>
      <c r="M343" s="210"/>
      <c r="N343" s="210"/>
      <c r="O343" s="210"/>
      <c r="P343" s="210"/>
      <c r="Q343" s="210"/>
      <c r="R343" s="210"/>
      <c r="S343" s="210"/>
      <c r="T343" s="210"/>
      <c r="U343" s="210"/>
      <c r="V343" s="210"/>
      <c r="W343" s="210"/>
      <c r="X343" s="210"/>
      <c r="Y343" s="210"/>
      <c r="Z343" s="211"/>
      <c r="AA343" s="1"/>
    </row>
    <row r="344" spans="1:27" s="135" customFormat="1" ht="15.75" customHeight="1">
      <c r="A344" s="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6"/>
      <c r="AA344" s="1"/>
    </row>
    <row r="345" spans="1:27" s="135" customFormat="1" ht="15.75" customHeight="1">
      <c r="A345" s="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6"/>
      <c r="AA345" s="1"/>
    </row>
    <row r="346" spans="1:27" s="135" customFormat="1" ht="13.5" customHeight="1">
      <c r="A346" s="213" t="s">
        <v>64</v>
      </c>
      <c r="B346" s="158"/>
      <c r="C346" s="158"/>
      <c r="D346" s="158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214"/>
      <c r="Q346" s="158"/>
      <c r="R346" s="158"/>
      <c r="S346" s="158"/>
      <c r="T346" s="158"/>
      <c r="U346" s="158"/>
      <c r="V346" s="158"/>
      <c r="W346" s="158"/>
      <c r="X346" s="158"/>
      <c r="Y346" s="158"/>
      <c r="Z346" s="159"/>
      <c r="AA346" s="19"/>
    </row>
    <row r="347" spans="1:27" s="135" customFormat="1" ht="15" customHeight="1">
      <c r="A347" s="197" t="s">
        <v>65</v>
      </c>
      <c r="B347" s="198"/>
      <c r="C347" s="198"/>
      <c r="D347" s="198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99"/>
      <c r="Q347" s="198"/>
      <c r="R347" s="198"/>
      <c r="S347" s="198"/>
      <c r="T347" s="198"/>
      <c r="U347" s="198"/>
      <c r="V347" s="198"/>
      <c r="W347" s="198"/>
      <c r="X347" s="198"/>
      <c r="Y347" s="198"/>
      <c r="Z347" s="200"/>
      <c r="AA347" s="1"/>
    </row>
    <row r="348" spans="1:27" s="135" customFormat="1" ht="15.75" customHeight="1">
      <c r="A348" s="20"/>
      <c r="B348" s="21"/>
      <c r="C348" s="21"/>
      <c r="D348" s="2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98"/>
      <c r="Q348" s="198"/>
      <c r="R348" s="198"/>
      <c r="S348" s="198"/>
      <c r="T348" s="198"/>
      <c r="U348" s="198"/>
      <c r="V348" s="198"/>
      <c r="W348" s="198"/>
      <c r="X348" s="198"/>
      <c r="Y348" s="198"/>
      <c r="Z348" s="200"/>
      <c r="AA348" s="1"/>
    </row>
    <row r="349" spans="1:27" s="135" customFormat="1" ht="15.75" customHeight="1" thickBot="1">
      <c r="A349" s="24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6"/>
      <c r="AA349" s="1"/>
    </row>
    <row r="350" ht="15" customHeight="1" thickTop="1"/>
    <row r="351" ht="15" customHeight="1" thickBot="1"/>
    <row r="352" spans="1:27" s="135" customFormat="1" ht="15.75" thickTop="1">
      <c r="A352" s="264" t="s">
        <v>0</v>
      </c>
      <c r="B352" s="155"/>
      <c r="C352" s="155"/>
      <c r="D352" s="155"/>
      <c r="E352" s="155"/>
      <c r="F352" s="155"/>
      <c r="G352" s="155"/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6"/>
    </row>
    <row r="353" spans="1:27" s="135" customFormat="1" ht="8.25" customHeight="1">
      <c r="A353" s="136"/>
      <c r="B353" s="141"/>
      <c r="C353" s="141"/>
      <c r="D353" s="141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41"/>
      <c r="R353" s="141"/>
      <c r="S353" s="141"/>
      <c r="T353" s="141"/>
      <c r="U353" s="141"/>
      <c r="V353" s="141"/>
      <c r="W353" s="141"/>
      <c r="X353" s="141"/>
      <c r="Y353" s="141"/>
      <c r="Z353" s="141"/>
      <c r="AA353" s="4"/>
    </row>
    <row r="354" spans="1:27" s="135" customFormat="1" ht="15">
      <c r="A354" s="265" t="s">
        <v>1</v>
      </c>
      <c r="B354" s="158"/>
      <c r="C354" s="158"/>
      <c r="D354" s="158"/>
      <c r="E354" s="158"/>
      <c r="F354" s="158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9"/>
    </row>
    <row r="355" spans="1:27" s="135" customFormat="1" ht="6" customHeight="1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6"/>
    </row>
    <row r="356" spans="1:27" s="135" customFormat="1" ht="14.25">
      <c r="A356" s="266" t="s">
        <v>2</v>
      </c>
      <c r="B356" s="158"/>
      <c r="C356" s="158"/>
      <c r="D356" s="158"/>
      <c r="E356" s="158"/>
      <c r="F356" s="158"/>
      <c r="G356" s="158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9"/>
    </row>
    <row r="357" spans="1:27" s="135" customFormat="1" ht="15.75" thickBot="1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6"/>
    </row>
    <row r="358" spans="1:27" s="135" customFormat="1" ht="17.25" customHeight="1" thickTop="1">
      <c r="A358" s="267" t="s">
        <v>161</v>
      </c>
      <c r="B358" s="155"/>
      <c r="C358" s="155"/>
      <c r="D358" s="155"/>
      <c r="E358" s="155"/>
      <c r="F358" s="155"/>
      <c r="G358" s="155"/>
      <c r="H358" s="155"/>
      <c r="I358" s="155"/>
      <c r="J358" s="155"/>
      <c r="K358" s="155"/>
      <c r="L358" s="155"/>
      <c r="M358" s="155"/>
      <c r="N358" s="155"/>
      <c r="O358" s="268"/>
      <c r="P358" s="269" t="s">
        <v>4</v>
      </c>
      <c r="Q358" s="155"/>
      <c r="R358" s="155"/>
      <c r="S358" s="155"/>
      <c r="T358" s="155"/>
      <c r="U358" s="155"/>
      <c r="V358" s="155"/>
      <c r="W358" s="156"/>
      <c r="X358" s="163" t="s">
        <v>84</v>
      </c>
      <c r="Y358" s="155"/>
      <c r="Z358" s="155"/>
      <c r="AA358" s="156"/>
    </row>
    <row r="359" spans="1:27" s="135" customFormat="1" ht="18.75" customHeight="1" thickBot="1">
      <c r="A359" s="244"/>
      <c r="B359" s="158"/>
      <c r="C359" s="158"/>
      <c r="D359" s="158"/>
      <c r="E359" s="158"/>
      <c r="F359" s="158"/>
      <c r="G359" s="158"/>
      <c r="H359" s="158"/>
      <c r="I359" s="158"/>
      <c r="J359" s="158"/>
      <c r="K359" s="158"/>
      <c r="L359" s="158"/>
      <c r="M359" s="158"/>
      <c r="N359" s="158"/>
      <c r="O359" s="216"/>
      <c r="P359" s="160"/>
      <c r="Q359" s="161"/>
      <c r="R359" s="161"/>
      <c r="S359" s="161"/>
      <c r="T359" s="161"/>
      <c r="U359" s="161"/>
      <c r="V359" s="161"/>
      <c r="W359" s="162"/>
      <c r="X359" s="164"/>
      <c r="Y359" s="164"/>
      <c r="Z359" s="164"/>
      <c r="AA359" s="165"/>
    </row>
    <row r="360" spans="1:27" s="135" customFormat="1" ht="23.25" customHeight="1" thickTop="1">
      <c r="A360" s="244"/>
      <c r="B360" s="158"/>
      <c r="C360" s="158"/>
      <c r="D360" s="158"/>
      <c r="E360" s="158"/>
      <c r="F360" s="158"/>
      <c r="G360" s="158"/>
      <c r="H360" s="158"/>
      <c r="I360" s="158"/>
      <c r="J360" s="158"/>
      <c r="K360" s="158"/>
      <c r="L360" s="158"/>
      <c r="M360" s="158"/>
      <c r="N360" s="158"/>
      <c r="O360" s="216"/>
      <c r="P360" s="276">
        <v>3</v>
      </c>
      <c r="Q360" s="158"/>
      <c r="R360" s="158"/>
      <c r="S360" s="158"/>
      <c r="T360" s="158"/>
      <c r="U360" s="158"/>
      <c r="V360" s="158"/>
      <c r="W360" s="216"/>
      <c r="X360" s="262" t="s">
        <v>58</v>
      </c>
      <c r="Y360" s="261"/>
      <c r="Z360" s="261"/>
      <c r="AA360" s="263"/>
    </row>
    <row r="361" spans="1:27" s="135" customFormat="1" ht="13.5" customHeight="1">
      <c r="A361" s="245"/>
      <c r="B361" s="164"/>
      <c r="C361" s="164"/>
      <c r="D361" s="164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218"/>
      <c r="P361" s="217"/>
      <c r="Q361" s="164"/>
      <c r="R361" s="164"/>
      <c r="S361" s="164"/>
      <c r="T361" s="164"/>
      <c r="U361" s="164"/>
      <c r="V361" s="164"/>
      <c r="W361" s="218"/>
      <c r="X361" s="217"/>
      <c r="Y361" s="164"/>
      <c r="Z361" s="164"/>
      <c r="AA361" s="165"/>
    </row>
    <row r="362" spans="1:27" s="135" customFormat="1" ht="21.75" customHeight="1">
      <c r="A362" s="277" t="s">
        <v>68</v>
      </c>
      <c r="B362" s="261"/>
      <c r="C362" s="261"/>
      <c r="D362" s="261"/>
      <c r="E362" s="261"/>
      <c r="F362" s="261"/>
      <c r="G362" s="261"/>
      <c r="H362" s="261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261"/>
      <c r="T362" s="261"/>
      <c r="U362" s="261"/>
      <c r="V362" s="261"/>
      <c r="W362" s="261"/>
      <c r="X362" s="261"/>
      <c r="Y362" s="261"/>
      <c r="Z362" s="261"/>
      <c r="AA362" s="263"/>
    </row>
    <row r="363" spans="1:27" s="135" customFormat="1" ht="3.75" customHeight="1">
      <c r="A363" s="245"/>
      <c r="B363" s="164"/>
      <c r="C363" s="164"/>
      <c r="D363" s="164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4"/>
      <c r="AA363" s="165"/>
    </row>
    <row r="364" spans="1:27" s="135" customFormat="1" ht="39" customHeight="1">
      <c r="A364" s="278" t="s">
        <v>165</v>
      </c>
      <c r="B364" s="182"/>
      <c r="C364" s="182"/>
      <c r="D364" s="182"/>
      <c r="E364" s="182"/>
      <c r="F364" s="182"/>
      <c r="G364" s="182"/>
      <c r="H364" s="182"/>
      <c r="I364" s="182"/>
      <c r="J364" s="182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82"/>
      <c r="AA364" s="253"/>
    </row>
    <row r="365" spans="1:27" s="135" customFormat="1" ht="23.25" customHeight="1" thickBot="1">
      <c r="A365" s="279" t="s">
        <v>16</v>
      </c>
      <c r="B365" s="184"/>
      <c r="C365" s="184"/>
      <c r="D365" s="184"/>
      <c r="E365" s="184"/>
      <c r="F365" s="184"/>
      <c r="G365" s="184"/>
      <c r="H365" s="184"/>
      <c r="I365" s="184"/>
      <c r="J365" s="184"/>
      <c r="K365" s="184"/>
      <c r="L365" s="184"/>
      <c r="M365" s="184"/>
      <c r="N365" s="184"/>
      <c r="O365" s="184"/>
      <c r="P365" s="184"/>
      <c r="Q365" s="184"/>
      <c r="R365" s="184"/>
      <c r="S365" s="184"/>
      <c r="T365" s="184"/>
      <c r="U365" s="184"/>
      <c r="V365" s="184"/>
      <c r="W365" s="184"/>
      <c r="X365" s="184"/>
      <c r="Y365" s="184"/>
      <c r="Z365" s="184"/>
      <c r="AA365" s="185"/>
    </row>
    <row r="366" spans="1:27" s="135" customFormat="1" ht="57" customHeight="1" thickBot="1" thickTop="1">
      <c r="A366" s="36" t="s">
        <v>20</v>
      </c>
      <c r="B366" s="36" t="s">
        <v>6</v>
      </c>
      <c r="C366" s="36" t="s">
        <v>21</v>
      </c>
      <c r="D366" s="166" t="s">
        <v>22</v>
      </c>
      <c r="E366" s="167"/>
      <c r="F366" s="167"/>
      <c r="G366" s="167"/>
      <c r="H366" s="168"/>
      <c r="I366" s="338" t="s">
        <v>23</v>
      </c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54" t="s">
        <v>24</v>
      </c>
      <c r="V366" s="155"/>
      <c r="W366" s="155"/>
      <c r="X366" s="155"/>
      <c r="Y366" s="155"/>
      <c r="Z366" s="155"/>
      <c r="AA366" s="156"/>
    </row>
    <row r="367" spans="1:27" s="133" customFormat="1" ht="34.5" customHeight="1" thickBot="1" thickTop="1">
      <c r="A367" s="280" t="s">
        <v>162</v>
      </c>
      <c r="B367" s="280" t="s">
        <v>163</v>
      </c>
      <c r="C367" s="169" t="s">
        <v>164</v>
      </c>
      <c r="D367" s="172">
        <v>95</v>
      </c>
      <c r="E367" s="173"/>
      <c r="F367" s="173"/>
      <c r="G367" s="173"/>
      <c r="H367" s="174"/>
      <c r="I367" s="240">
        <v>2020</v>
      </c>
      <c r="J367" s="206"/>
      <c r="K367" s="206"/>
      <c r="L367" s="206"/>
      <c r="M367" s="206"/>
      <c r="N367" s="207"/>
      <c r="O367" s="240">
        <v>2021</v>
      </c>
      <c r="P367" s="206"/>
      <c r="Q367" s="206"/>
      <c r="R367" s="206"/>
      <c r="S367" s="206"/>
      <c r="T367" s="206"/>
      <c r="U367" s="160"/>
      <c r="V367" s="161"/>
      <c r="W367" s="161"/>
      <c r="X367" s="161"/>
      <c r="Y367" s="161"/>
      <c r="Z367" s="161"/>
      <c r="AA367" s="162"/>
    </row>
    <row r="368" spans="1:27" s="133" customFormat="1" ht="33.75" customHeight="1" thickBot="1" thickTop="1">
      <c r="A368" s="170"/>
      <c r="B368" s="170"/>
      <c r="C368" s="170"/>
      <c r="D368" s="175"/>
      <c r="E368" s="176"/>
      <c r="F368" s="176"/>
      <c r="G368" s="176"/>
      <c r="H368" s="177"/>
      <c r="I368" s="205" t="s">
        <v>28</v>
      </c>
      <c r="J368" s="206"/>
      <c r="K368" s="207"/>
      <c r="L368" s="208" t="s">
        <v>29</v>
      </c>
      <c r="M368" s="206"/>
      <c r="N368" s="207"/>
      <c r="O368" s="205" t="s">
        <v>30</v>
      </c>
      <c r="P368" s="206"/>
      <c r="Q368" s="207"/>
      <c r="R368" s="208" t="s">
        <v>31</v>
      </c>
      <c r="S368" s="206"/>
      <c r="T368" s="207"/>
      <c r="U368" s="205" t="s">
        <v>32</v>
      </c>
      <c r="V368" s="206"/>
      <c r="W368" s="207"/>
      <c r="X368" s="208" t="s">
        <v>33</v>
      </c>
      <c r="Y368" s="206"/>
      <c r="Z368" s="206"/>
      <c r="AA368" s="207"/>
    </row>
    <row r="369" spans="1:27" s="133" customFormat="1" ht="36.75" customHeight="1" thickBot="1" thickTop="1">
      <c r="A369" s="171"/>
      <c r="B369" s="171"/>
      <c r="C369" s="171"/>
      <c r="D369" s="178"/>
      <c r="E369" s="179"/>
      <c r="F369" s="179"/>
      <c r="G369" s="179"/>
      <c r="H369" s="180"/>
      <c r="I369" s="205">
        <v>85</v>
      </c>
      <c r="J369" s="206"/>
      <c r="K369" s="207"/>
      <c r="L369" s="208"/>
      <c r="M369" s="206"/>
      <c r="N369" s="207"/>
      <c r="O369" s="205">
        <v>85</v>
      </c>
      <c r="P369" s="206"/>
      <c r="Q369" s="207"/>
      <c r="R369" s="208"/>
      <c r="S369" s="206"/>
      <c r="T369" s="207"/>
      <c r="U369" s="205">
        <v>85</v>
      </c>
      <c r="V369" s="206"/>
      <c r="W369" s="207"/>
      <c r="X369" s="205"/>
      <c r="Y369" s="206"/>
      <c r="Z369" s="206"/>
      <c r="AA369" s="207"/>
    </row>
    <row r="370" spans="1:27" s="135" customFormat="1" ht="65.25" customHeight="1" thickBot="1" thickTop="1">
      <c r="A370" s="36" t="s">
        <v>20</v>
      </c>
      <c r="B370" s="36" t="s">
        <v>6</v>
      </c>
      <c r="C370" s="36" t="s">
        <v>21</v>
      </c>
      <c r="D370" s="166" t="s">
        <v>22</v>
      </c>
      <c r="E370" s="167"/>
      <c r="F370" s="167"/>
      <c r="G370" s="167"/>
      <c r="H370" s="168"/>
      <c r="I370" s="338" t="s">
        <v>23</v>
      </c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54" t="s">
        <v>24</v>
      </c>
      <c r="V370" s="155"/>
      <c r="W370" s="155"/>
      <c r="X370" s="155"/>
      <c r="Y370" s="155"/>
      <c r="Z370" s="155"/>
      <c r="AA370" s="156"/>
    </row>
    <row r="371" spans="1:27" s="135" customFormat="1" ht="33" customHeight="1" thickBot="1" thickTop="1">
      <c r="A371" s="387"/>
      <c r="B371" s="387"/>
      <c r="C371" s="406"/>
      <c r="D371" s="407"/>
      <c r="E371" s="155"/>
      <c r="F371" s="155"/>
      <c r="G371" s="155"/>
      <c r="H371" s="156"/>
      <c r="I371" s="408">
        <v>2020</v>
      </c>
      <c r="J371" s="167"/>
      <c r="K371" s="167"/>
      <c r="L371" s="167"/>
      <c r="M371" s="167"/>
      <c r="N371" s="187"/>
      <c r="O371" s="408">
        <v>2021</v>
      </c>
      <c r="P371" s="167"/>
      <c r="Q371" s="167"/>
      <c r="R371" s="167"/>
      <c r="S371" s="167"/>
      <c r="T371" s="167"/>
      <c r="U371" s="160"/>
      <c r="V371" s="161"/>
      <c r="W371" s="161"/>
      <c r="X371" s="161"/>
      <c r="Y371" s="161"/>
      <c r="Z371" s="161"/>
      <c r="AA371" s="162"/>
    </row>
    <row r="372" spans="1:27" s="135" customFormat="1" ht="51" customHeight="1" thickBot="1" thickTop="1">
      <c r="A372" s="388"/>
      <c r="B372" s="388"/>
      <c r="C372" s="388"/>
      <c r="D372" s="244"/>
      <c r="E372" s="158"/>
      <c r="F372" s="158"/>
      <c r="G372" s="158"/>
      <c r="H372" s="159"/>
      <c r="I372" s="385" t="s">
        <v>28</v>
      </c>
      <c r="J372" s="167"/>
      <c r="K372" s="187"/>
      <c r="L372" s="386" t="s">
        <v>29</v>
      </c>
      <c r="M372" s="167"/>
      <c r="N372" s="187"/>
      <c r="O372" s="385" t="s">
        <v>30</v>
      </c>
      <c r="P372" s="167"/>
      <c r="Q372" s="187"/>
      <c r="R372" s="386" t="s">
        <v>31</v>
      </c>
      <c r="S372" s="167"/>
      <c r="T372" s="187"/>
      <c r="U372" s="385" t="s">
        <v>32</v>
      </c>
      <c r="V372" s="167"/>
      <c r="W372" s="187"/>
      <c r="X372" s="386" t="s">
        <v>33</v>
      </c>
      <c r="Y372" s="167"/>
      <c r="Z372" s="167"/>
      <c r="AA372" s="187"/>
    </row>
    <row r="373" spans="1:27" s="135" customFormat="1" ht="38.25" customHeight="1" thickBot="1" thickTop="1">
      <c r="A373" s="389"/>
      <c r="B373" s="389"/>
      <c r="C373" s="389"/>
      <c r="D373" s="300"/>
      <c r="E373" s="161"/>
      <c r="F373" s="161"/>
      <c r="G373" s="161"/>
      <c r="H373" s="162"/>
      <c r="I373" s="385"/>
      <c r="J373" s="167"/>
      <c r="K373" s="187"/>
      <c r="L373" s="386"/>
      <c r="M373" s="167"/>
      <c r="N373" s="187"/>
      <c r="O373" s="385"/>
      <c r="P373" s="167"/>
      <c r="Q373" s="187"/>
      <c r="R373" s="386"/>
      <c r="S373" s="167"/>
      <c r="T373" s="187"/>
      <c r="U373" s="385"/>
      <c r="V373" s="167"/>
      <c r="W373" s="187"/>
      <c r="X373" s="385"/>
      <c r="Y373" s="167"/>
      <c r="Z373" s="167"/>
      <c r="AA373" s="187"/>
    </row>
    <row r="374" spans="1:27" s="135" customFormat="1" ht="45" customHeight="1" thickBot="1" thickTop="1">
      <c r="A374" s="181" t="s">
        <v>41</v>
      </c>
      <c r="B374" s="182"/>
      <c r="C374" s="384" t="s">
        <v>166</v>
      </c>
      <c r="D374" s="182"/>
      <c r="E374" s="182"/>
      <c r="F374" s="182"/>
      <c r="G374" s="182"/>
      <c r="H374" s="182"/>
      <c r="I374" s="182"/>
      <c r="J374" s="182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82"/>
      <c r="AA374" s="253"/>
    </row>
    <row r="375" spans="1:27" s="135" customFormat="1" ht="21.75" customHeight="1" thickBot="1" thickTop="1">
      <c r="A375" s="186" t="s">
        <v>45</v>
      </c>
      <c r="B375" s="167"/>
      <c r="C375" s="167"/>
      <c r="D375" s="167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87"/>
    </row>
    <row r="376" spans="1:27" s="135" customFormat="1" ht="37.5" customHeight="1" thickTop="1">
      <c r="A376" s="376" t="s">
        <v>46</v>
      </c>
      <c r="B376" s="268"/>
      <c r="C376" s="377" t="s">
        <v>21</v>
      </c>
      <c r="D376" s="378" t="s">
        <v>47</v>
      </c>
      <c r="E376" s="268"/>
      <c r="F376" s="254" t="s">
        <v>86</v>
      </c>
      <c r="G376" s="255"/>
      <c r="H376" s="255"/>
      <c r="I376" s="255"/>
      <c r="J376" s="255"/>
      <c r="K376" s="255"/>
      <c r="L376" s="255"/>
      <c r="M376" s="255"/>
      <c r="N376" s="255"/>
      <c r="O376" s="255"/>
      <c r="P376" s="255"/>
      <c r="Q376" s="256"/>
      <c r="R376" s="154" t="s">
        <v>49</v>
      </c>
      <c r="S376" s="155"/>
      <c r="T376" s="155"/>
      <c r="U376" s="155"/>
      <c r="V376" s="155"/>
      <c r="W376" s="155"/>
      <c r="X376" s="156"/>
      <c r="Y376" s="163" t="s">
        <v>50</v>
      </c>
      <c r="Z376" s="155"/>
      <c r="AA376" s="156"/>
    </row>
    <row r="377" spans="1:27" s="135" customFormat="1" ht="15.75" customHeight="1">
      <c r="A377" s="244"/>
      <c r="B377" s="216"/>
      <c r="C377" s="247"/>
      <c r="D377" s="157"/>
      <c r="E377" s="216"/>
      <c r="F377" s="204">
        <v>1</v>
      </c>
      <c r="G377" s="182"/>
      <c r="H377" s="182"/>
      <c r="I377" s="189"/>
      <c r="J377" s="204">
        <v>2</v>
      </c>
      <c r="K377" s="182"/>
      <c r="L377" s="182"/>
      <c r="M377" s="189"/>
      <c r="N377" s="204">
        <v>3</v>
      </c>
      <c r="O377" s="182"/>
      <c r="P377" s="182"/>
      <c r="Q377" s="189"/>
      <c r="R377" s="157"/>
      <c r="S377" s="158"/>
      <c r="T377" s="158"/>
      <c r="U377" s="158"/>
      <c r="V377" s="158"/>
      <c r="W377" s="158"/>
      <c r="X377" s="159"/>
      <c r="Y377" s="158"/>
      <c r="Z377" s="158"/>
      <c r="AA377" s="159"/>
    </row>
    <row r="378" spans="1:27" s="135" customFormat="1" ht="15.75" customHeight="1" thickBot="1">
      <c r="A378" s="245"/>
      <c r="B378" s="218"/>
      <c r="C378" s="248"/>
      <c r="D378" s="217"/>
      <c r="E378" s="218"/>
      <c r="F378" s="195" t="s">
        <v>51</v>
      </c>
      <c r="G378" s="196"/>
      <c r="H378" s="195" t="s">
        <v>52</v>
      </c>
      <c r="I378" s="196"/>
      <c r="J378" s="195" t="s">
        <v>51</v>
      </c>
      <c r="K378" s="196"/>
      <c r="L378" s="195" t="s">
        <v>52</v>
      </c>
      <c r="M378" s="196"/>
      <c r="N378" s="195" t="s">
        <v>51</v>
      </c>
      <c r="O378" s="196"/>
      <c r="P378" s="195" t="s">
        <v>52</v>
      </c>
      <c r="Q378" s="196"/>
      <c r="R378" s="160"/>
      <c r="S378" s="161"/>
      <c r="T378" s="161"/>
      <c r="U378" s="161"/>
      <c r="V378" s="161"/>
      <c r="W378" s="161"/>
      <c r="X378" s="162"/>
      <c r="Y378" s="164"/>
      <c r="Z378" s="164"/>
      <c r="AA378" s="165"/>
    </row>
    <row r="379" spans="1:27" s="135" customFormat="1" ht="15.75" customHeight="1" thickTop="1">
      <c r="A379" s="137"/>
      <c r="B379" s="148"/>
      <c r="C379" s="10"/>
      <c r="D379" s="138"/>
      <c r="E379" s="148"/>
      <c r="F379" s="11" t="s">
        <v>53</v>
      </c>
      <c r="G379" s="11" t="s">
        <v>54</v>
      </c>
      <c r="H379" s="11" t="s">
        <v>53</v>
      </c>
      <c r="I379" s="11" t="s">
        <v>54</v>
      </c>
      <c r="J379" s="11" t="s">
        <v>53</v>
      </c>
      <c r="K379" s="11" t="s">
        <v>54</v>
      </c>
      <c r="L379" s="11" t="s">
        <v>53</v>
      </c>
      <c r="M379" s="11" t="s">
        <v>54</v>
      </c>
      <c r="N379" s="11" t="s">
        <v>53</v>
      </c>
      <c r="O379" s="11" t="s">
        <v>54</v>
      </c>
      <c r="P379" s="11" t="s">
        <v>53</v>
      </c>
      <c r="Q379" s="11" t="s">
        <v>54</v>
      </c>
      <c r="R379" s="140"/>
      <c r="S379" s="52"/>
      <c r="T379" s="52"/>
      <c r="U379" s="52"/>
      <c r="V379" s="52"/>
      <c r="W379" s="52"/>
      <c r="X379" s="53"/>
      <c r="Y379" s="138"/>
      <c r="Z379" s="54"/>
      <c r="AA379" s="55"/>
    </row>
    <row r="380" spans="1:27" s="133" customFormat="1" ht="68.25" customHeight="1">
      <c r="A380" s="401" t="s">
        <v>167</v>
      </c>
      <c r="B380" s="402"/>
      <c r="C380" s="98" t="s">
        <v>168</v>
      </c>
      <c r="D380" s="193">
        <v>2</v>
      </c>
      <c r="E380" s="194"/>
      <c r="F380" s="85"/>
      <c r="G380" s="85"/>
      <c r="H380" s="84"/>
      <c r="I380" s="84"/>
      <c r="J380" s="85"/>
      <c r="K380" s="85"/>
      <c r="L380" s="85"/>
      <c r="M380" s="85"/>
      <c r="N380" s="84">
        <v>2</v>
      </c>
      <c r="O380" s="84">
        <v>100</v>
      </c>
      <c r="P380" s="84">
        <v>0</v>
      </c>
      <c r="Q380" s="84">
        <v>0</v>
      </c>
      <c r="R380" s="234" t="s">
        <v>169</v>
      </c>
      <c r="S380" s="233"/>
      <c r="T380" s="233"/>
      <c r="U380" s="233"/>
      <c r="V380" s="233"/>
      <c r="W380" s="233"/>
      <c r="X380" s="194"/>
      <c r="Y380" s="390" t="s">
        <v>170</v>
      </c>
      <c r="Z380" s="233"/>
      <c r="AA380" s="391"/>
    </row>
    <row r="381" spans="1:27" s="135" customFormat="1" ht="54.75" customHeight="1">
      <c r="A381" s="282"/>
      <c r="B381" s="189"/>
      <c r="C381" s="33"/>
      <c r="D381" s="392"/>
      <c r="E381" s="218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235"/>
      <c r="S381" s="182"/>
      <c r="T381" s="182"/>
      <c r="U381" s="182"/>
      <c r="V381" s="182"/>
      <c r="W381" s="182"/>
      <c r="X381" s="189"/>
      <c r="Y381" s="235"/>
      <c r="Z381" s="182"/>
      <c r="AA381" s="253"/>
    </row>
    <row r="382" spans="1:27" s="135" customFormat="1" ht="54.75" customHeight="1">
      <c r="A382" s="282"/>
      <c r="B382" s="189"/>
      <c r="C382" s="12"/>
      <c r="D382" s="283"/>
      <c r="E382" s="189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235"/>
      <c r="S382" s="182"/>
      <c r="T382" s="182"/>
      <c r="U382" s="182"/>
      <c r="V382" s="182"/>
      <c r="W382" s="182"/>
      <c r="X382" s="189"/>
      <c r="Y382" s="235"/>
      <c r="Z382" s="182"/>
      <c r="AA382" s="253"/>
    </row>
    <row r="383" spans="1:27" s="135" customFormat="1" ht="54.75" customHeight="1">
      <c r="A383" s="282"/>
      <c r="B383" s="189"/>
      <c r="C383" s="12"/>
      <c r="D383" s="283"/>
      <c r="E383" s="189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235"/>
      <c r="S383" s="182"/>
      <c r="T383" s="182"/>
      <c r="U383" s="182"/>
      <c r="V383" s="182"/>
      <c r="W383" s="182"/>
      <c r="X383" s="189"/>
      <c r="Y383" s="235"/>
      <c r="Z383" s="182"/>
      <c r="AA383" s="253"/>
    </row>
    <row r="384" spans="1:27" s="135" customFormat="1" ht="54.75" customHeight="1" thickBot="1">
      <c r="A384" s="201"/>
      <c r="B384" s="202"/>
      <c r="C384" s="14"/>
      <c r="D384" s="203"/>
      <c r="E384" s="202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395"/>
      <c r="S384" s="261"/>
      <c r="T384" s="261"/>
      <c r="U384" s="261"/>
      <c r="V384" s="261"/>
      <c r="W384" s="261"/>
      <c r="X384" s="202"/>
      <c r="Y384" s="395"/>
      <c r="Z384" s="261"/>
      <c r="AA384" s="263"/>
    </row>
    <row r="385" spans="1:27" s="135" customFormat="1" ht="15.75" customHeight="1">
      <c r="A385" s="399" t="s">
        <v>63</v>
      </c>
      <c r="B385" s="313"/>
      <c r="C385" s="313"/>
      <c r="D385" s="313"/>
      <c r="E385" s="313"/>
      <c r="F385" s="313"/>
      <c r="G385" s="313"/>
      <c r="H385" s="313"/>
      <c r="I385" s="313"/>
      <c r="J385" s="313"/>
      <c r="K385" s="313"/>
      <c r="L385" s="313"/>
      <c r="M385" s="313"/>
      <c r="N385" s="313"/>
      <c r="O385" s="313"/>
      <c r="P385" s="313"/>
      <c r="Q385" s="313"/>
      <c r="R385" s="313"/>
      <c r="S385" s="313"/>
      <c r="T385" s="313"/>
      <c r="U385" s="313"/>
      <c r="V385" s="313"/>
      <c r="W385" s="313"/>
      <c r="X385" s="313"/>
      <c r="Y385" s="313"/>
      <c r="Z385" s="313"/>
      <c r="AA385" s="400"/>
    </row>
    <row r="386" spans="1:27" s="135" customFormat="1" ht="33.75" customHeight="1">
      <c r="A386" s="396"/>
      <c r="B386" s="261"/>
      <c r="C386" s="261"/>
      <c r="D386" s="261"/>
      <c r="E386" s="261"/>
      <c r="F386" s="261"/>
      <c r="G386" s="261"/>
      <c r="H386" s="261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261"/>
      <c r="T386" s="261"/>
      <c r="U386" s="261"/>
      <c r="V386" s="261"/>
      <c r="W386" s="261"/>
      <c r="X386" s="261"/>
      <c r="Y386" s="261"/>
      <c r="Z386" s="261"/>
      <c r="AA386" s="263"/>
    </row>
    <row r="387" spans="1:27" s="135" customFormat="1" ht="33" customHeight="1">
      <c r="A387" s="245"/>
      <c r="B387" s="164"/>
      <c r="C387" s="164"/>
      <c r="D387" s="164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  <c r="T387" s="164"/>
      <c r="U387" s="164"/>
      <c r="V387" s="164"/>
      <c r="W387" s="164"/>
      <c r="X387" s="164"/>
      <c r="Y387" s="164"/>
      <c r="Z387" s="164"/>
      <c r="AA387" s="165"/>
    </row>
    <row r="388" spans="1:27" s="135" customFormat="1" ht="33" customHeight="1">
      <c r="A388" s="16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8"/>
    </row>
    <row r="389" spans="1:27" s="135" customFormat="1" ht="33" customHeight="1">
      <c r="A389" s="16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8"/>
    </row>
    <row r="390" spans="1:27" s="135" customFormat="1" ht="15.75" customHeight="1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6"/>
    </row>
    <row r="391" spans="1:27" s="135" customFormat="1" ht="15.75" customHeight="1">
      <c r="A391" s="397" t="s">
        <v>64</v>
      </c>
      <c r="B391" s="164"/>
      <c r="C391" s="164"/>
      <c r="D391" s="16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398"/>
      <c r="Q391" s="274"/>
      <c r="R391" s="274"/>
      <c r="S391" s="274"/>
      <c r="T391" s="274"/>
      <c r="U391" s="274"/>
      <c r="V391" s="274"/>
      <c r="W391" s="274"/>
      <c r="X391" s="274"/>
      <c r="Y391" s="274"/>
      <c r="Z391" s="274"/>
      <c r="AA391" s="274"/>
    </row>
    <row r="392" spans="1:27" s="135" customFormat="1" ht="15.75" customHeight="1">
      <c r="A392" s="393" t="s">
        <v>65</v>
      </c>
      <c r="B392" s="158"/>
      <c r="C392" s="158"/>
      <c r="D392" s="158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394"/>
      <c r="Q392" s="158"/>
      <c r="R392" s="158"/>
      <c r="S392" s="158"/>
      <c r="T392" s="158"/>
      <c r="U392" s="158"/>
      <c r="V392" s="158"/>
      <c r="W392" s="158"/>
      <c r="X392" s="158"/>
      <c r="Y392" s="158"/>
      <c r="Z392" s="158"/>
      <c r="AA392" s="159"/>
    </row>
    <row r="393" spans="1:27" s="135" customFormat="1" ht="15.75" customHeight="1">
      <c r="A393" s="20"/>
      <c r="B393" s="21"/>
      <c r="C393" s="21"/>
      <c r="D393" s="2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3"/>
    </row>
    <row r="394" spans="1:27" s="135" customFormat="1" ht="8.25" customHeight="1" thickBot="1">
      <c r="A394" s="24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6"/>
    </row>
    <row r="395" spans="1:27" s="135" customFormat="1" ht="15.75" customHeight="1" thickTop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</row>
    <row r="396" spans="1:27" s="135" customFormat="1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s="135" customFormat="1" ht="12.75" customHeight="1" thickBot="1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</row>
    <row r="398" spans="1:27" s="135" customFormat="1" ht="15.75" thickTop="1">
      <c r="A398" s="264" t="s">
        <v>0</v>
      </c>
      <c r="B398" s="155"/>
      <c r="C398" s="155"/>
      <c r="D398" s="155"/>
      <c r="E398" s="155"/>
      <c r="F398" s="155"/>
      <c r="G398" s="155"/>
      <c r="H398" s="155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  <c r="Z398" s="156"/>
      <c r="AA398" s="141"/>
    </row>
    <row r="399" spans="1:27" s="135" customFormat="1" ht="8.25" customHeight="1">
      <c r="A399" s="136"/>
      <c r="B399" s="141"/>
      <c r="C399" s="141"/>
      <c r="D399" s="141"/>
      <c r="E399" s="141"/>
      <c r="F399" s="141"/>
      <c r="G399" s="141"/>
      <c r="H399" s="141"/>
      <c r="I399" s="141"/>
      <c r="J399" s="141"/>
      <c r="K399" s="141"/>
      <c r="L399" s="141"/>
      <c r="M399" s="141"/>
      <c r="N399" s="141"/>
      <c r="O399" s="141"/>
      <c r="P399" s="141"/>
      <c r="Q399" s="141"/>
      <c r="R399" s="141"/>
      <c r="S399" s="141"/>
      <c r="T399" s="141"/>
      <c r="U399" s="141"/>
      <c r="V399" s="141"/>
      <c r="W399" s="141"/>
      <c r="X399" s="141"/>
      <c r="Y399" s="141"/>
      <c r="Z399" s="4"/>
      <c r="AA399" s="141"/>
    </row>
    <row r="400" spans="1:27" s="135" customFormat="1" ht="15">
      <c r="A400" s="265" t="s">
        <v>1</v>
      </c>
      <c r="B400" s="158"/>
      <c r="C400" s="158"/>
      <c r="D400" s="158"/>
      <c r="E400" s="158"/>
      <c r="F400" s="158"/>
      <c r="G400" s="158"/>
      <c r="H400" s="158"/>
      <c r="I400" s="158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  <c r="X400" s="158"/>
      <c r="Y400" s="158"/>
      <c r="Z400" s="159"/>
      <c r="AA400" s="43"/>
    </row>
    <row r="401" spans="1:27" s="135" customFormat="1" ht="6" customHeight="1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6"/>
      <c r="AA401" s="1"/>
    </row>
    <row r="402" spans="1:27" s="135" customFormat="1" ht="14.25">
      <c r="A402" s="266" t="s">
        <v>2</v>
      </c>
      <c r="B402" s="158"/>
      <c r="C402" s="158"/>
      <c r="D402" s="158"/>
      <c r="E402" s="158"/>
      <c r="F402" s="158"/>
      <c r="G402" s="158"/>
      <c r="H402" s="158"/>
      <c r="I402" s="158"/>
      <c r="J402" s="158"/>
      <c r="K402" s="158"/>
      <c r="L402" s="158"/>
      <c r="M402" s="158"/>
      <c r="N402" s="158"/>
      <c r="O402" s="158"/>
      <c r="P402" s="158"/>
      <c r="Q402" s="158"/>
      <c r="R402" s="158"/>
      <c r="S402" s="158"/>
      <c r="T402" s="158"/>
      <c r="U402" s="158"/>
      <c r="V402" s="158"/>
      <c r="W402" s="158"/>
      <c r="X402" s="158"/>
      <c r="Y402" s="158"/>
      <c r="Z402" s="159"/>
      <c r="AA402" s="44"/>
    </row>
    <row r="403" spans="1:27" s="135" customFormat="1" ht="15.75" thickBot="1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6"/>
      <c r="AA403" s="1"/>
    </row>
    <row r="404" spans="1:27" s="135" customFormat="1" ht="17.25" customHeight="1" thickTop="1">
      <c r="A404" s="267" t="s">
        <v>171</v>
      </c>
      <c r="B404" s="155"/>
      <c r="C404" s="155"/>
      <c r="D404" s="155"/>
      <c r="E404" s="155"/>
      <c r="F404" s="155"/>
      <c r="G404" s="155"/>
      <c r="H404" s="155"/>
      <c r="I404" s="155"/>
      <c r="J404" s="155"/>
      <c r="K404" s="155"/>
      <c r="L404" s="155"/>
      <c r="M404" s="155"/>
      <c r="N404" s="268"/>
      <c r="O404" s="269" t="s">
        <v>4</v>
      </c>
      <c r="P404" s="155"/>
      <c r="Q404" s="155"/>
      <c r="R404" s="155"/>
      <c r="S404" s="155"/>
      <c r="T404" s="155"/>
      <c r="U404" s="155"/>
      <c r="V404" s="268"/>
      <c r="W404" s="154" t="s">
        <v>84</v>
      </c>
      <c r="X404" s="155"/>
      <c r="Y404" s="155"/>
      <c r="Z404" s="156"/>
      <c r="AA404" s="45"/>
    </row>
    <row r="405" spans="1:27" s="135" customFormat="1" ht="18.75" customHeight="1">
      <c r="A405" s="244"/>
      <c r="B405" s="158"/>
      <c r="C405" s="158"/>
      <c r="D405" s="158"/>
      <c r="E405" s="158"/>
      <c r="F405" s="158"/>
      <c r="G405" s="158"/>
      <c r="H405" s="158"/>
      <c r="I405" s="158"/>
      <c r="J405" s="158"/>
      <c r="K405" s="158"/>
      <c r="L405" s="158"/>
      <c r="M405" s="158"/>
      <c r="N405" s="216"/>
      <c r="O405" s="217"/>
      <c r="P405" s="164"/>
      <c r="Q405" s="164"/>
      <c r="R405" s="164"/>
      <c r="S405" s="164"/>
      <c r="T405" s="164"/>
      <c r="U405" s="164"/>
      <c r="V405" s="218"/>
      <c r="W405" s="217"/>
      <c r="X405" s="164"/>
      <c r="Y405" s="164"/>
      <c r="Z405" s="165"/>
      <c r="AA405" s="45"/>
    </row>
    <row r="406" spans="1:27" s="135" customFormat="1" ht="23.25" customHeight="1">
      <c r="A406" s="244"/>
      <c r="B406" s="158"/>
      <c r="C406" s="158"/>
      <c r="D406" s="158"/>
      <c r="E406" s="158"/>
      <c r="F406" s="158"/>
      <c r="G406" s="158"/>
      <c r="H406" s="158"/>
      <c r="I406" s="158"/>
      <c r="J406" s="158"/>
      <c r="K406" s="158"/>
      <c r="L406" s="158"/>
      <c r="M406" s="158"/>
      <c r="N406" s="216"/>
      <c r="O406" s="260">
        <v>4</v>
      </c>
      <c r="P406" s="261"/>
      <c r="Q406" s="261"/>
      <c r="R406" s="261"/>
      <c r="S406" s="261"/>
      <c r="T406" s="261"/>
      <c r="U406" s="261"/>
      <c r="V406" s="202"/>
      <c r="W406" s="262" t="s">
        <v>62</v>
      </c>
      <c r="X406" s="261"/>
      <c r="Y406" s="261"/>
      <c r="Z406" s="263"/>
      <c r="AA406" s="46"/>
    </row>
    <row r="407" spans="1:27" s="135" customFormat="1" ht="13.5" customHeight="1">
      <c r="A407" s="245"/>
      <c r="B407" s="164"/>
      <c r="C407" s="164"/>
      <c r="D407" s="164"/>
      <c r="E407" s="164"/>
      <c r="F407" s="164"/>
      <c r="G407" s="164"/>
      <c r="H407" s="164"/>
      <c r="I407" s="164"/>
      <c r="J407" s="164"/>
      <c r="K407" s="164"/>
      <c r="L407" s="164"/>
      <c r="M407" s="164"/>
      <c r="N407" s="218"/>
      <c r="O407" s="217"/>
      <c r="P407" s="164"/>
      <c r="Q407" s="164"/>
      <c r="R407" s="164"/>
      <c r="S407" s="164"/>
      <c r="T407" s="164"/>
      <c r="U407" s="164"/>
      <c r="V407" s="218"/>
      <c r="W407" s="217"/>
      <c r="X407" s="164"/>
      <c r="Y407" s="164"/>
      <c r="Z407" s="165"/>
      <c r="AA407" s="46"/>
    </row>
    <row r="408" spans="1:27" s="135" customFormat="1" ht="17.25" customHeight="1">
      <c r="A408" s="277" t="s">
        <v>176</v>
      </c>
      <c r="B408" s="261"/>
      <c r="C408" s="261"/>
      <c r="D408" s="261"/>
      <c r="E408" s="261"/>
      <c r="F408" s="261"/>
      <c r="G408" s="261"/>
      <c r="H408" s="261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261"/>
      <c r="T408" s="261"/>
      <c r="U408" s="261"/>
      <c r="V408" s="261"/>
      <c r="W408" s="261"/>
      <c r="X408" s="261"/>
      <c r="Y408" s="261"/>
      <c r="Z408" s="263"/>
      <c r="AA408" s="47"/>
    </row>
    <row r="409" spans="1:27" s="135" customFormat="1" ht="8.25" customHeight="1">
      <c r="A409" s="245"/>
      <c r="B409" s="164"/>
      <c r="C409" s="164"/>
      <c r="D409" s="164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  <c r="T409" s="164"/>
      <c r="U409" s="164"/>
      <c r="V409" s="164"/>
      <c r="W409" s="164"/>
      <c r="X409" s="164"/>
      <c r="Y409" s="164"/>
      <c r="Z409" s="165"/>
      <c r="AA409" s="47"/>
    </row>
    <row r="410" spans="1:27" s="135" customFormat="1" ht="30" customHeight="1" thickBot="1">
      <c r="A410" s="278" t="s">
        <v>138</v>
      </c>
      <c r="B410" s="182"/>
      <c r="C410" s="182"/>
      <c r="D410" s="182"/>
      <c r="E410" s="182"/>
      <c r="F410" s="182"/>
      <c r="G410" s="182"/>
      <c r="H410" s="182"/>
      <c r="I410" s="182"/>
      <c r="J410" s="182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253"/>
      <c r="AA410" s="48"/>
    </row>
    <row r="411" spans="1:27" s="135" customFormat="1" ht="21.75" customHeight="1" thickBot="1" thickTop="1">
      <c r="A411" s="287" t="s">
        <v>16</v>
      </c>
      <c r="B411" s="167"/>
      <c r="C411" s="167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87"/>
      <c r="AA411" s="49"/>
    </row>
    <row r="412" spans="1:27" s="135" customFormat="1" ht="52.5" customHeight="1" thickBot="1" thickTop="1">
      <c r="A412" s="60" t="s">
        <v>20</v>
      </c>
      <c r="B412" s="61" t="s">
        <v>179</v>
      </c>
      <c r="C412" s="144" t="s">
        <v>21</v>
      </c>
      <c r="D412" s="166" t="s">
        <v>22</v>
      </c>
      <c r="E412" s="167"/>
      <c r="F412" s="167"/>
      <c r="G412" s="167"/>
      <c r="H412" s="168"/>
      <c r="I412" s="166" t="s">
        <v>23</v>
      </c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54" t="s">
        <v>24</v>
      </c>
      <c r="V412" s="155"/>
      <c r="W412" s="155"/>
      <c r="X412" s="155"/>
      <c r="Y412" s="155"/>
      <c r="Z412" s="156"/>
      <c r="AA412" s="45"/>
    </row>
    <row r="413" spans="1:27" s="133" customFormat="1" ht="72" customHeight="1" thickBot="1" thickTop="1">
      <c r="A413" s="410" t="s">
        <v>180</v>
      </c>
      <c r="B413" s="307" t="s">
        <v>184</v>
      </c>
      <c r="C413" s="169" t="s">
        <v>185</v>
      </c>
      <c r="D413" s="172">
        <v>1174</v>
      </c>
      <c r="E413" s="173"/>
      <c r="F413" s="173"/>
      <c r="G413" s="173"/>
      <c r="H413" s="174"/>
      <c r="I413" s="240">
        <v>2020</v>
      </c>
      <c r="J413" s="206"/>
      <c r="K413" s="206"/>
      <c r="L413" s="206"/>
      <c r="M413" s="206"/>
      <c r="N413" s="207"/>
      <c r="O413" s="240">
        <v>2021</v>
      </c>
      <c r="P413" s="206"/>
      <c r="Q413" s="206"/>
      <c r="R413" s="206"/>
      <c r="S413" s="206"/>
      <c r="T413" s="206"/>
      <c r="U413" s="160"/>
      <c r="V413" s="161"/>
      <c r="W413" s="161"/>
      <c r="X413" s="161"/>
      <c r="Y413" s="161"/>
      <c r="Z413" s="162"/>
      <c r="AA413" s="111"/>
    </row>
    <row r="414" spans="1:27" s="133" customFormat="1" ht="47.25" customHeight="1" thickBot="1" thickTop="1">
      <c r="A414" s="411"/>
      <c r="B414" s="177"/>
      <c r="C414" s="170"/>
      <c r="D414" s="175"/>
      <c r="E414" s="176"/>
      <c r="F414" s="176"/>
      <c r="G414" s="176"/>
      <c r="H414" s="177"/>
      <c r="I414" s="205" t="s">
        <v>28</v>
      </c>
      <c r="J414" s="206"/>
      <c r="K414" s="207"/>
      <c r="L414" s="208" t="s">
        <v>29</v>
      </c>
      <c r="M414" s="206"/>
      <c r="N414" s="207"/>
      <c r="O414" s="205" t="s">
        <v>30</v>
      </c>
      <c r="P414" s="206"/>
      <c r="Q414" s="207"/>
      <c r="R414" s="208" t="s">
        <v>31</v>
      </c>
      <c r="S414" s="206"/>
      <c r="T414" s="207"/>
      <c r="U414" s="205" t="s">
        <v>32</v>
      </c>
      <c r="V414" s="206"/>
      <c r="W414" s="207"/>
      <c r="X414" s="208" t="s">
        <v>33</v>
      </c>
      <c r="Y414" s="206"/>
      <c r="Z414" s="207"/>
      <c r="AA414" s="109"/>
    </row>
    <row r="415" spans="1:27" s="133" customFormat="1" ht="43.5" customHeight="1" thickBot="1" thickTop="1">
      <c r="A415" s="412"/>
      <c r="B415" s="180"/>
      <c r="C415" s="171"/>
      <c r="D415" s="178"/>
      <c r="E415" s="179"/>
      <c r="F415" s="179"/>
      <c r="G415" s="179"/>
      <c r="H415" s="180"/>
      <c r="I415" s="240">
        <v>836</v>
      </c>
      <c r="J415" s="206"/>
      <c r="K415" s="207"/>
      <c r="L415" s="409">
        <f>(I415/2541)*100</f>
        <v>32.900432900432904</v>
      </c>
      <c r="M415" s="206"/>
      <c r="N415" s="207"/>
      <c r="O415" s="240">
        <v>894</v>
      </c>
      <c r="P415" s="206"/>
      <c r="Q415" s="207"/>
      <c r="R415" s="409">
        <f>(O415/2567)*100</f>
        <v>34.826645890144135</v>
      </c>
      <c r="S415" s="206"/>
      <c r="T415" s="207"/>
      <c r="U415" s="240">
        <v>1002</v>
      </c>
      <c r="V415" s="206"/>
      <c r="W415" s="207"/>
      <c r="X415" s="409">
        <f>(U415/2525)*100</f>
        <v>39.68316831683168</v>
      </c>
      <c r="Y415" s="206"/>
      <c r="Z415" s="207"/>
      <c r="AA415" s="112"/>
    </row>
    <row r="416" spans="1:27" s="135" customFormat="1" ht="38.25" customHeight="1" thickBot="1" thickTop="1">
      <c r="A416" s="60" t="s">
        <v>20</v>
      </c>
      <c r="B416" s="61" t="s">
        <v>179</v>
      </c>
      <c r="C416" s="144" t="s">
        <v>21</v>
      </c>
      <c r="D416" s="166" t="s">
        <v>22</v>
      </c>
      <c r="E416" s="167"/>
      <c r="F416" s="167"/>
      <c r="G416" s="167"/>
      <c r="H416" s="168"/>
      <c r="I416" s="166" t="s">
        <v>23</v>
      </c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54" t="s">
        <v>24</v>
      </c>
      <c r="V416" s="155"/>
      <c r="W416" s="155"/>
      <c r="X416" s="155"/>
      <c r="Y416" s="155"/>
      <c r="Z416" s="156"/>
      <c r="AA416" s="45"/>
    </row>
    <row r="417" spans="1:27" s="133" customFormat="1" ht="57.75" customHeight="1" thickBot="1" thickTop="1">
      <c r="A417" s="410" t="s">
        <v>181</v>
      </c>
      <c r="B417" s="307" t="s">
        <v>182</v>
      </c>
      <c r="C417" s="169" t="s">
        <v>183</v>
      </c>
      <c r="D417" s="172">
        <v>2600</v>
      </c>
      <c r="E417" s="173"/>
      <c r="F417" s="173"/>
      <c r="G417" s="173"/>
      <c r="H417" s="174"/>
      <c r="I417" s="240">
        <v>2020</v>
      </c>
      <c r="J417" s="206"/>
      <c r="K417" s="206"/>
      <c r="L417" s="206"/>
      <c r="M417" s="206"/>
      <c r="N417" s="207"/>
      <c r="O417" s="240">
        <v>2021</v>
      </c>
      <c r="P417" s="206"/>
      <c r="Q417" s="206"/>
      <c r="R417" s="206"/>
      <c r="S417" s="206"/>
      <c r="T417" s="206"/>
      <c r="U417" s="160"/>
      <c r="V417" s="161"/>
      <c r="W417" s="161"/>
      <c r="X417" s="161"/>
      <c r="Y417" s="161"/>
      <c r="Z417" s="162"/>
      <c r="AA417" s="108"/>
    </row>
    <row r="418" spans="1:27" s="133" customFormat="1" ht="57.75" customHeight="1" thickBot="1" thickTop="1">
      <c r="A418" s="411"/>
      <c r="B418" s="177"/>
      <c r="C418" s="170"/>
      <c r="D418" s="175"/>
      <c r="E418" s="176"/>
      <c r="F418" s="176"/>
      <c r="G418" s="176"/>
      <c r="H418" s="177"/>
      <c r="I418" s="205" t="s">
        <v>28</v>
      </c>
      <c r="J418" s="206"/>
      <c r="K418" s="207"/>
      <c r="L418" s="208" t="s">
        <v>29</v>
      </c>
      <c r="M418" s="206"/>
      <c r="N418" s="207"/>
      <c r="O418" s="205" t="s">
        <v>30</v>
      </c>
      <c r="P418" s="206"/>
      <c r="Q418" s="207"/>
      <c r="R418" s="208" t="s">
        <v>31</v>
      </c>
      <c r="S418" s="206"/>
      <c r="T418" s="207"/>
      <c r="U418" s="205" t="s">
        <v>32</v>
      </c>
      <c r="V418" s="206"/>
      <c r="W418" s="207"/>
      <c r="X418" s="208" t="s">
        <v>33</v>
      </c>
      <c r="Y418" s="206"/>
      <c r="Z418" s="207"/>
      <c r="AA418" s="109"/>
    </row>
    <row r="419" spans="1:27" s="133" customFormat="1" ht="54.75" customHeight="1" thickBot="1" thickTop="1">
      <c r="A419" s="412"/>
      <c r="B419" s="180"/>
      <c r="C419" s="171"/>
      <c r="D419" s="178"/>
      <c r="E419" s="179"/>
      <c r="F419" s="179"/>
      <c r="G419" s="179"/>
      <c r="H419" s="180"/>
      <c r="I419" s="240">
        <v>2541</v>
      </c>
      <c r="J419" s="206"/>
      <c r="K419" s="207"/>
      <c r="L419" s="409">
        <f>(I419/6054)*100</f>
        <v>41.97224975222993</v>
      </c>
      <c r="M419" s="206"/>
      <c r="N419" s="207"/>
      <c r="O419" s="413">
        <v>2567</v>
      </c>
      <c r="P419" s="206"/>
      <c r="Q419" s="207"/>
      <c r="R419" s="409">
        <f>(O419/6115)*100</f>
        <v>41.978740801308255</v>
      </c>
      <c r="S419" s="206"/>
      <c r="T419" s="207"/>
      <c r="U419" s="414">
        <v>2525</v>
      </c>
      <c r="V419" s="206"/>
      <c r="W419" s="207"/>
      <c r="X419" s="409">
        <f>(2525/5802)*100</f>
        <v>43.51947604274388</v>
      </c>
      <c r="Y419" s="206"/>
      <c r="Z419" s="207"/>
      <c r="AA419" s="112"/>
    </row>
    <row r="420" spans="1:27" s="135" customFormat="1" ht="66.75" customHeight="1" thickBot="1" thickTop="1">
      <c r="A420" s="142" t="s">
        <v>186</v>
      </c>
      <c r="B420" s="415" t="s">
        <v>187</v>
      </c>
      <c r="C420" s="167"/>
      <c r="D420" s="167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87"/>
      <c r="AA420" s="62"/>
    </row>
    <row r="421" spans="1:27" s="135" customFormat="1" ht="15.75" customHeight="1" thickBot="1" thickTop="1">
      <c r="A421" s="186" t="s">
        <v>45</v>
      </c>
      <c r="B421" s="167"/>
      <c r="C421" s="167"/>
      <c r="D421" s="167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87"/>
      <c r="AA421" s="51"/>
    </row>
    <row r="422" spans="1:27" s="135" customFormat="1" ht="54" customHeight="1" thickTop="1">
      <c r="A422" s="376" t="s">
        <v>46</v>
      </c>
      <c r="B422" s="268"/>
      <c r="C422" s="246" t="s">
        <v>21</v>
      </c>
      <c r="D422" s="416" t="s">
        <v>47</v>
      </c>
      <c r="E422" s="254" t="s">
        <v>188</v>
      </c>
      <c r="F422" s="255"/>
      <c r="G422" s="255"/>
      <c r="H422" s="255"/>
      <c r="I422" s="255"/>
      <c r="J422" s="255"/>
      <c r="K422" s="255"/>
      <c r="L422" s="255"/>
      <c r="M422" s="255"/>
      <c r="N422" s="255"/>
      <c r="O422" s="255"/>
      <c r="P422" s="256"/>
      <c r="Q422" s="154" t="s">
        <v>49</v>
      </c>
      <c r="R422" s="155"/>
      <c r="S422" s="155"/>
      <c r="T422" s="155"/>
      <c r="U422" s="155"/>
      <c r="V422" s="155"/>
      <c r="W422" s="156"/>
      <c r="X422" s="163" t="s">
        <v>189</v>
      </c>
      <c r="Y422" s="155"/>
      <c r="Z422" s="156"/>
      <c r="AA422" s="63"/>
    </row>
    <row r="423" spans="1:27" s="135" customFormat="1" ht="15.75" customHeight="1">
      <c r="A423" s="244"/>
      <c r="B423" s="216"/>
      <c r="C423" s="247"/>
      <c r="D423" s="247"/>
      <c r="E423" s="204">
        <v>1</v>
      </c>
      <c r="F423" s="182"/>
      <c r="G423" s="182"/>
      <c r="H423" s="189"/>
      <c r="I423" s="204">
        <v>2</v>
      </c>
      <c r="J423" s="182"/>
      <c r="K423" s="182"/>
      <c r="L423" s="189"/>
      <c r="M423" s="204">
        <v>3</v>
      </c>
      <c r="N423" s="182"/>
      <c r="O423" s="182"/>
      <c r="P423" s="189"/>
      <c r="Q423" s="157"/>
      <c r="R423" s="158"/>
      <c r="S423" s="158"/>
      <c r="T423" s="158"/>
      <c r="U423" s="158"/>
      <c r="V423" s="158"/>
      <c r="W423" s="159"/>
      <c r="X423" s="158"/>
      <c r="Y423" s="158"/>
      <c r="Z423" s="159"/>
      <c r="AA423" s="45"/>
    </row>
    <row r="424" spans="1:27" s="135" customFormat="1" ht="15.75" customHeight="1" thickBot="1">
      <c r="A424" s="245"/>
      <c r="B424" s="218"/>
      <c r="C424" s="248"/>
      <c r="D424" s="248"/>
      <c r="E424" s="195" t="s">
        <v>51</v>
      </c>
      <c r="F424" s="196"/>
      <c r="G424" s="195" t="s">
        <v>52</v>
      </c>
      <c r="H424" s="196"/>
      <c r="I424" s="195" t="s">
        <v>51</v>
      </c>
      <c r="J424" s="196"/>
      <c r="K424" s="195" t="s">
        <v>52</v>
      </c>
      <c r="L424" s="196"/>
      <c r="M424" s="195" t="s">
        <v>51</v>
      </c>
      <c r="N424" s="184"/>
      <c r="O424" s="195" t="s">
        <v>52</v>
      </c>
      <c r="P424" s="196"/>
      <c r="Q424" s="160"/>
      <c r="R424" s="161"/>
      <c r="S424" s="161"/>
      <c r="T424" s="161"/>
      <c r="U424" s="161"/>
      <c r="V424" s="161"/>
      <c r="W424" s="162"/>
      <c r="X424" s="164"/>
      <c r="Y424" s="164"/>
      <c r="Z424" s="165"/>
      <c r="AA424" s="45"/>
    </row>
    <row r="425" spans="1:27" s="135" customFormat="1" ht="15.75" customHeight="1" thickTop="1">
      <c r="A425" s="137"/>
      <c r="B425" s="53"/>
      <c r="C425" s="10"/>
      <c r="D425" s="138"/>
      <c r="E425" s="11" t="s">
        <v>53</v>
      </c>
      <c r="F425" s="11" t="s">
        <v>54</v>
      </c>
      <c r="G425" s="11" t="s">
        <v>53</v>
      </c>
      <c r="H425" s="11" t="s">
        <v>54</v>
      </c>
      <c r="I425" s="11" t="s">
        <v>53</v>
      </c>
      <c r="J425" s="11" t="s">
        <v>54</v>
      </c>
      <c r="K425" s="11" t="s">
        <v>53</v>
      </c>
      <c r="L425" s="11" t="s">
        <v>54</v>
      </c>
      <c r="M425" s="11" t="s">
        <v>53</v>
      </c>
      <c r="N425" s="11" t="s">
        <v>54</v>
      </c>
      <c r="O425" s="11" t="s">
        <v>53</v>
      </c>
      <c r="P425" s="11" t="s">
        <v>54</v>
      </c>
      <c r="Q425" s="230"/>
      <c r="R425" s="164"/>
      <c r="S425" s="164"/>
      <c r="T425" s="164"/>
      <c r="U425" s="164"/>
      <c r="V425" s="164"/>
      <c r="W425" s="218"/>
      <c r="X425" s="190"/>
      <c r="Y425" s="182"/>
      <c r="Z425" s="253"/>
      <c r="AA425" s="56"/>
    </row>
    <row r="426" spans="1:27" s="133" customFormat="1" ht="91.5" customHeight="1">
      <c r="A426" s="281" t="s">
        <v>190</v>
      </c>
      <c r="B426" s="194"/>
      <c r="C426" s="84" t="s">
        <v>191</v>
      </c>
      <c r="D426" s="84">
        <v>1</v>
      </c>
      <c r="E426" s="85"/>
      <c r="F426" s="85"/>
      <c r="G426" s="85"/>
      <c r="H426" s="85"/>
      <c r="I426" s="85"/>
      <c r="J426" s="85"/>
      <c r="K426" s="85"/>
      <c r="L426" s="85"/>
      <c r="M426" s="84">
        <v>1</v>
      </c>
      <c r="N426" s="84">
        <v>100</v>
      </c>
      <c r="O426" s="84">
        <v>1</v>
      </c>
      <c r="P426" s="84">
        <v>100</v>
      </c>
      <c r="Q426" s="234" t="s">
        <v>192</v>
      </c>
      <c r="R426" s="233"/>
      <c r="S426" s="233"/>
      <c r="T426" s="233"/>
      <c r="U426" s="233"/>
      <c r="V426" s="233"/>
      <c r="W426" s="194"/>
      <c r="X426" s="390" t="s">
        <v>193</v>
      </c>
      <c r="Y426" s="233"/>
      <c r="Z426" s="391"/>
      <c r="AA426" s="78"/>
    </row>
    <row r="427" spans="1:27" s="133" customFormat="1" ht="78" customHeight="1">
      <c r="A427" s="281" t="s">
        <v>194</v>
      </c>
      <c r="B427" s="194"/>
      <c r="C427" s="84" t="s">
        <v>195</v>
      </c>
      <c r="D427" s="84">
        <v>1</v>
      </c>
      <c r="E427" s="85"/>
      <c r="F427" s="85"/>
      <c r="G427" s="85"/>
      <c r="H427" s="85"/>
      <c r="I427" s="85"/>
      <c r="J427" s="85"/>
      <c r="K427" s="85"/>
      <c r="L427" s="85"/>
      <c r="M427" s="84">
        <v>1</v>
      </c>
      <c r="N427" s="84">
        <v>100</v>
      </c>
      <c r="O427" s="84">
        <v>1</v>
      </c>
      <c r="P427" s="84">
        <v>100</v>
      </c>
      <c r="Q427" s="234" t="s">
        <v>196</v>
      </c>
      <c r="R427" s="233"/>
      <c r="S427" s="233"/>
      <c r="T427" s="233"/>
      <c r="U427" s="233"/>
      <c r="V427" s="233"/>
      <c r="W427" s="194"/>
      <c r="X427" s="390" t="s">
        <v>193</v>
      </c>
      <c r="Y427" s="233"/>
      <c r="Z427" s="391"/>
      <c r="AA427" s="110"/>
    </row>
    <row r="428" spans="1:27" s="135" customFormat="1" ht="78" customHeight="1">
      <c r="A428" s="282"/>
      <c r="B428" s="189"/>
      <c r="C428" s="64"/>
      <c r="D428" s="134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235"/>
      <c r="R428" s="182"/>
      <c r="S428" s="182"/>
      <c r="T428" s="182"/>
      <c r="U428" s="182"/>
      <c r="V428" s="182"/>
      <c r="W428" s="189"/>
      <c r="X428" s="235"/>
      <c r="Y428" s="182"/>
      <c r="Z428" s="253"/>
      <c r="AA428" s="57"/>
    </row>
    <row r="429" spans="1:27" s="135" customFormat="1" ht="78" customHeight="1" thickBot="1">
      <c r="A429" s="291"/>
      <c r="B429" s="227"/>
      <c r="C429" s="14"/>
      <c r="D429" s="14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224"/>
      <c r="R429" s="226"/>
      <c r="S429" s="226"/>
      <c r="T429" s="226"/>
      <c r="U429" s="226"/>
      <c r="V429" s="226"/>
      <c r="W429" s="227"/>
      <c r="X429" s="224"/>
      <c r="Y429" s="226"/>
      <c r="Z429" s="417"/>
      <c r="AA429" s="57"/>
    </row>
    <row r="430" spans="1:27" s="135" customFormat="1" ht="15.75" customHeight="1" thickBot="1">
      <c r="A430" s="270" t="s">
        <v>63</v>
      </c>
      <c r="B430" s="210"/>
      <c r="C430" s="210"/>
      <c r="D430" s="210"/>
      <c r="E430" s="210"/>
      <c r="F430" s="210"/>
      <c r="G430" s="210"/>
      <c r="H430" s="210"/>
      <c r="I430" s="210"/>
      <c r="J430" s="210"/>
      <c r="K430" s="210"/>
      <c r="L430" s="210"/>
      <c r="M430" s="210"/>
      <c r="N430" s="210"/>
      <c r="O430" s="210"/>
      <c r="P430" s="210"/>
      <c r="Q430" s="210"/>
      <c r="R430" s="210"/>
      <c r="S430" s="210"/>
      <c r="T430" s="210"/>
      <c r="U430" s="210"/>
      <c r="V430" s="210"/>
      <c r="W430" s="210"/>
      <c r="X430" s="210"/>
      <c r="Y430" s="210"/>
      <c r="Z430" s="211"/>
      <c r="AA430" s="58"/>
    </row>
    <row r="431" spans="1:27" s="135" customFormat="1" ht="48.75" customHeight="1" thickBot="1">
      <c r="A431" s="212"/>
      <c r="B431" s="210"/>
      <c r="C431" s="210"/>
      <c r="D431" s="210"/>
      <c r="E431" s="210"/>
      <c r="F431" s="210"/>
      <c r="G431" s="210"/>
      <c r="H431" s="210"/>
      <c r="I431" s="210"/>
      <c r="J431" s="210"/>
      <c r="K431" s="210"/>
      <c r="L431" s="210"/>
      <c r="M431" s="210"/>
      <c r="N431" s="210"/>
      <c r="O431" s="210"/>
      <c r="P431" s="210"/>
      <c r="Q431" s="210"/>
      <c r="R431" s="210"/>
      <c r="S431" s="210"/>
      <c r="T431" s="210"/>
      <c r="U431" s="210"/>
      <c r="V431" s="210"/>
      <c r="W431" s="210"/>
      <c r="X431" s="210"/>
      <c r="Y431" s="210"/>
      <c r="Z431" s="211"/>
      <c r="AA431" s="17"/>
    </row>
    <row r="432" spans="1:27" s="135" customFormat="1" ht="9.75" customHeight="1">
      <c r="A432" s="16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8"/>
      <c r="AA432" s="17"/>
    </row>
    <row r="433" spans="1:27" s="135" customFormat="1" ht="9.75" customHeight="1">
      <c r="A433" s="16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8"/>
      <c r="AA433" s="17"/>
    </row>
    <row r="434" spans="1:27" s="135" customFormat="1" ht="22.5" customHeight="1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6"/>
      <c r="AA434" s="1"/>
    </row>
    <row r="435" spans="1:27" s="135" customFormat="1" ht="22.5" customHeight="1">
      <c r="A435" s="418" t="s">
        <v>64</v>
      </c>
      <c r="B435" s="164"/>
      <c r="C435" s="164"/>
      <c r="D435" s="16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419"/>
      <c r="P435" s="274"/>
      <c r="Q435" s="274"/>
      <c r="R435" s="274"/>
      <c r="S435" s="274"/>
      <c r="T435" s="274"/>
      <c r="U435" s="274"/>
      <c r="V435" s="274"/>
      <c r="W435" s="274"/>
      <c r="X435" s="274"/>
      <c r="Y435" s="274"/>
      <c r="Z435" s="159"/>
      <c r="AA435" s="1"/>
    </row>
    <row r="436" spans="1:27" s="135" customFormat="1" ht="34.5" customHeight="1">
      <c r="A436" s="197" t="s">
        <v>65</v>
      </c>
      <c r="B436" s="198"/>
      <c r="C436" s="198"/>
      <c r="D436" s="198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99"/>
      <c r="P436" s="198"/>
      <c r="Q436" s="198"/>
      <c r="R436" s="198"/>
      <c r="S436" s="198"/>
      <c r="T436" s="198"/>
      <c r="U436" s="198"/>
      <c r="V436" s="198"/>
      <c r="W436" s="198"/>
      <c r="X436" s="198"/>
      <c r="Y436" s="198"/>
      <c r="Z436" s="200"/>
      <c r="AA436" s="145"/>
    </row>
    <row r="437" spans="1:27" s="146" customFormat="1" ht="8.25" customHeight="1" thickBot="1">
      <c r="A437" s="105"/>
      <c r="B437" s="106"/>
      <c r="C437" s="106"/>
      <c r="D437" s="106"/>
      <c r="E437" s="106"/>
      <c r="F437" s="106"/>
      <c r="G437" s="106"/>
      <c r="H437" s="106"/>
      <c r="I437" s="106"/>
      <c r="J437" s="106"/>
      <c r="K437" s="106"/>
      <c r="L437" s="106"/>
      <c r="M437" s="106"/>
      <c r="N437" s="106"/>
      <c r="O437" s="106"/>
      <c r="P437" s="106"/>
      <c r="Q437" s="106"/>
      <c r="R437" s="106"/>
      <c r="S437" s="106"/>
      <c r="T437" s="106"/>
      <c r="U437" s="106"/>
      <c r="V437" s="106"/>
      <c r="W437" s="106"/>
      <c r="X437" s="106"/>
      <c r="Y437" s="106"/>
      <c r="Z437" s="107"/>
      <c r="AA437" s="71"/>
    </row>
    <row r="438" spans="1:27" s="146" customFormat="1" ht="15.75" customHeight="1" thickTop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</row>
    <row r="439" spans="1:27" s="146" customFormat="1" ht="18" customHeight="1" thickBo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</row>
    <row r="440" spans="1:27" s="146" customFormat="1" ht="15.75" customHeight="1" thickTop="1">
      <c r="A440" s="264" t="s">
        <v>0</v>
      </c>
      <c r="B440" s="155"/>
      <c r="C440" s="155"/>
      <c r="D440" s="155"/>
      <c r="E440" s="155"/>
      <c r="F440" s="155"/>
      <c r="G440" s="155"/>
      <c r="H440" s="155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55"/>
      <c r="T440" s="155"/>
      <c r="U440" s="155"/>
      <c r="V440" s="155"/>
      <c r="W440" s="155"/>
      <c r="X440" s="155"/>
      <c r="Y440" s="155"/>
      <c r="Z440" s="156"/>
      <c r="AA440" s="149"/>
    </row>
    <row r="441" spans="1:27" s="135" customFormat="1" ht="15.75" customHeight="1">
      <c r="A441" s="136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149"/>
      <c r="V441" s="149"/>
      <c r="W441" s="149"/>
      <c r="X441" s="149"/>
      <c r="Y441" s="149"/>
      <c r="Z441" s="115"/>
      <c r="AA441" s="141"/>
    </row>
    <row r="442" spans="1:27" s="135" customFormat="1" ht="13.5" customHeight="1">
      <c r="A442" s="265" t="s">
        <v>1</v>
      </c>
      <c r="B442" s="420"/>
      <c r="C442" s="420"/>
      <c r="D442" s="420"/>
      <c r="E442" s="420"/>
      <c r="F442" s="420"/>
      <c r="G442" s="420"/>
      <c r="H442" s="420"/>
      <c r="I442" s="420"/>
      <c r="J442" s="420"/>
      <c r="K442" s="420"/>
      <c r="L442" s="420"/>
      <c r="M442" s="420"/>
      <c r="N442" s="420"/>
      <c r="O442" s="420"/>
      <c r="P442" s="420"/>
      <c r="Q442" s="420"/>
      <c r="R442" s="420"/>
      <c r="S442" s="420"/>
      <c r="T442" s="420"/>
      <c r="U442" s="420"/>
      <c r="V442" s="420"/>
      <c r="W442" s="420"/>
      <c r="X442" s="420"/>
      <c r="Y442" s="420"/>
      <c r="Z442" s="159"/>
      <c r="AA442" s="43"/>
    </row>
    <row r="443" spans="1:27" s="135" customFormat="1" ht="15.75" customHeight="1">
      <c r="A443" s="5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2"/>
      <c r="AA443" s="1"/>
    </row>
    <row r="444" spans="1:27" s="135" customFormat="1" ht="12.75" customHeight="1">
      <c r="A444" s="266" t="s">
        <v>2</v>
      </c>
      <c r="B444" s="420"/>
      <c r="C444" s="420"/>
      <c r="D444" s="420"/>
      <c r="E444" s="420"/>
      <c r="F444" s="420"/>
      <c r="G444" s="420"/>
      <c r="H444" s="420"/>
      <c r="I444" s="420"/>
      <c r="J444" s="420"/>
      <c r="K444" s="420"/>
      <c r="L444" s="420"/>
      <c r="M444" s="420"/>
      <c r="N444" s="420"/>
      <c r="O444" s="420"/>
      <c r="P444" s="420"/>
      <c r="Q444" s="420"/>
      <c r="R444" s="420"/>
      <c r="S444" s="420"/>
      <c r="T444" s="420"/>
      <c r="U444" s="420"/>
      <c r="V444" s="420"/>
      <c r="W444" s="420"/>
      <c r="X444" s="420"/>
      <c r="Y444" s="420"/>
      <c r="Z444" s="159"/>
      <c r="AA444" s="44"/>
    </row>
    <row r="445" spans="1:27" s="135" customFormat="1" ht="12.75" customHeight="1" thickBot="1">
      <c r="A445" s="5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2"/>
      <c r="AA445" s="1"/>
    </row>
    <row r="446" spans="1:27" s="135" customFormat="1" ht="15.75" customHeight="1" thickTop="1">
      <c r="A446" s="267" t="s">
        <v>171</v>
      </c>
      <c r="B446" s="155"/>
      <c r="C446" s="155"/>
      <c r="D446" s="155"/>
      <c r="E446" s="155"/>
      <c r="F446" s="155"/>
      <c r="G446" s="155"/>
      <c r="H446" s="155"/>
      <c r="I446" s="155"/>
      <c r="J446" s="155"/>
      <c r="K446" s="155"/>
      <c r="L446" s="155"/>
      <c r="M446" s="155"/>
      <c r="N446" s="268"/>
      <c r="O446" s="269" t="s">
        <v>4</v>
      </c>
      <c r="P446" s="155"/>
      <c r="Q446" s="155"/>
      <c r="R446" s="155"/>
      <c r="S446" s="155"/>
      <c r="T446" s="155"/>
      <c r="U446" s="155"/>
      <c r="V446" s="155"/>
      <c r="W446" s="154" t="s">
        <v>67</v>
      </c>
      <c r="X446" s="155"/>
      <c r="Y446" s="155"/>
      <c r="Z446" s="156"/>
      <c r="AA446" s="45"/>
    </row>
    <row r="447" spans="1:27" s="135" customFormat="1" ht="15.75" customHeight="1">
      <c r="A447" s="244"/>
      <c r="B447" s="420"/>
      <c r="C447" s="420"/>
      <c r="D447" s="420"/>
      <c r="E447" s="420"/>
      <c r="F447" s="420"/>
      <c r="G447" s="420"/>
      <c r="H447" s="420"/>
      <c r="I447" s="420"/>
      <c r="J447" s="420"/>
      <c r="K447" s="420"/>
      <c r="L447" s="420"/>
      <c r="M447" s="420"/>
      <c r="N447" s="216"/>
      <c r="O447" s="217"/>
      <c r="P447" s="164"/>
      <c r="Q447" s="164"/>
      <c r="R447" s="164"/>
      <c r="S447" s="164"/>
      <c r="T447" s="164"/>
      <c r="U447" s="164"/>
      <c r="V447" s="164"/>
      <c r="W447" s="217"/>
      <c r="X447" s="164"/>
      <c r="Y447" s="164"/>
      <c r="Z447" s="165"/>
      <c r="AA447" s="45"/>
    </row>
    <row r="448" spans="1:27" s="135" customFormat="1" ht="15.75" customHeight="1">
      <c r="A448" s="244"/>
      <c r="B448" s="420"/>
      <c r="C448" s="420"/>
      <c r="D448" s="420"/>
      <c r="E448" s="420"/>
      <c r="F448" s="420"/>
      <c r="G448" s="420"/>
      <c r="H448" s="420"/>
      <c r="I448" s="420"/>
      <c r="J448" s="420"/>
      <c r="K448" s="420"/>
      <c r="L448" s="420"/>
      <c r="M448" s="420"/>
      <c r="N448" s="216"/>
      <c r="O448" s="260">
        <v>4</v>
      </c>
      <c r="P448" s="261"/>
      <c r="Q448" s="261"/>
      <c r="R448" s="261"/>
      <c r="S448" s="261"/>
      <c r="T448" s="261"/>
      <c r="U448" s="261"/>
      <c r="V448" s="202"/>
      <c r="W448" s="262" t="s">
        <v>62</v>
      </c>
      <c r="X448" s="261"/>
      <c r="Y448" s="261"/>
      <c r="Z448" s="263"/>
      <c r="AA448" s="46"/>
    </row>
    <row r="449" spans="1:27" s="135" customFormat="1" ht="15.75" customHeight="1">
      <c r="A449" s="245"/>
      <c r="B449" s="164"/>
      <c r="C449" s="164"/>
      <c r="D449" s="164"/>
      <c r="E449" s="164"/>
      <c r="F449" s="164"/>
      <c r="G449" s="164"/>
      <c r="H449" s="164"/>
      <c r="I449" s="164"/>
      <c r="J449" s="164"/>
      <c r="K449" s="164"/>
      <c r="L449" s="164"/>
      <c r="M449" s="164"/>
      <c r="N449" s="218"/>
      <c r="O449" s="217"/>
      <c r="P449" s="164"/>
      <c r="Q449" s="164"/>
      <c r="R449" s="164"/>
      <c r="S449" s="164"/>
      <c r="T449" s="164"/>
      <c r="U449" s="164"/>
      <c r="V449" s="218"/>
      <c r="W449" s="217"/>
      <c r="X449" s="164"/>
      <c r="Y449" s="164"/>
      <c r="Z449" s="165"/>
      <c r="AA449" s="46"/>
    </row>
    <row r="450" spans="1:27" s="135" customFormat="1" ht="15" customHeight="1">
      <c r="A450" s="277" t="s">
        <v>197</v>
      </c>
      <c r="B450" s="261"/>
      <c r="C450" s="261"/>
      <c r="D450" s="261"/>
      <c r="E450" s="261"/>
      <c r="F450" s="261"/>
      <c r="G450" s="261"/>
      <c r="H450" s="261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261"/>
      <c r="T450" s="261"/>
      <c r="U450" s="261"/>
      <c r="V450" s="261"/>
      <c r="W450" s="261"/>
      <c r="X450" s="261"/>
      <c r="Y450" s="261"/>
      <c r="Z450" s="263"/>
      <c r="AA450" s="47"/>
    </row>
    <row r="451" spans="1:27" s="135" customFormat="1" ht="11.25" customHeight="1">
      <c r="A451" s="245"/>
      <c r="B451" s="164"/>
      <c r="C451" s="164"/>
      <c r="D451" s="164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  <c r="T451" s="164"/>
      <c r="U451" s="164"/>
      <c r="V451" s="164"/>
      <c r="W451" s="164"/>
      <c r="X451" s="164"/>
      <c r="Y451" s="164"/>
      <c r="Z451" s="165"/>
      <c r="AA451" s="47"/>
    </row>
    <row r="452" spans="1:27" s="135" customFormat="1" ht="34.5" customHeight="1">
      <c r="A452" s="278" t="s">
        <v>138</v>
      </c>
      <c r="B452" s="182"/>
      <c r="C452" s="182"/>
      <c r="D452" s="182"/>
      <c r="E452" s="182"/>
      <c r="F452" s="182"/>
      <c r="G452" s="182"/>
      <c r="H452" s="182"/>
      <c r="I452" s="182"/>
      <c r="J452" s="182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Z452" s="253"/>
      <c r="AA452" s="65"/>
    </row>
    <row r="453" spans="1:27" s="135" customFormat="1" ht="25.5" customHeight="1" thickBot="1">
      <c r="A453" s="279" t="s">
        <v>16</v>
      </c>
      <c r="B453" s="184"/>
      <c r="C453" s="184"/>
      <c r="D453" s="184"/>
      <c r="E453" s="184"/>
      <c r="F453" s="184"/>
      <c r="G453" s="184"/>
      <c r="H453" s="184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  <c r="S453" s="184"/>
      <c r="T453" s="184"/>
      <c r="U453" s="184"/>
      <c r="V453" s="184"/>
      <c r="W453" s="184"/>
      <c r="X453" s="184"/>
      <c r="Y453" s="184"/>
      <c r="Z453" s="185"/>
      <c r="AA453" s="49"/>
    </row>
    <row r="454" spans="1:27" s="135" customFormat="1" ht="51.75" customHeight="1" thickBot="1" thickTop="1">
      <c r="A454" s="116" t="s">
        <v>20</v>
      </c>
      <c r="B454" s="61" t="s">
        <v>179</v>
      </c>
      <c r="C454" s="144" t="s">
        <v>21</v>
      </c>
      <c r="D454" s="166" t="s">
        <v>22</v>
      </c>
      <c r="E454" s="167"/>
      <c r="F454" s="167"/>
      <c r="G454" s="167"/>
      <c r="H454" s="168"/>
      <c r="I454" s="166" t="s">
        <v>23</v>
      </c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54" t="s">
        <v>24</v>
      </c>
      <c r="V454" s="155"/>
      <c r="W454" s="155"/>
      <c r="X454" s="155"/>
      <c r="Y454" s="155"/>
      <c r="Z454" s="156"/>
      <c r="AA454" s="45"/>
    </row>
    <row r="455" spans="1:27" s="133" customFormat="1" ht="45.75" customHeight="1" thickBot="1" thickTop="1">
      <c r="A455" s="410" t="s">
        <v>177</v>
      </c>
      <c r="B455" s="422" t="s">
        <v>178</v>
      </c>
      <c r="C455" s="169" t="s">
        <v>111</v>
      </c>
      <c r="D455" s="172">
        <v>40</v>
      </c>
      <c r="E455" s="173"/>
      <c r="F455" s="173"/>
      <c r="G455" s="173"/>
      <c r="H455" s="174"/>
      <c r="I455" s="240">
        <v>2020</v>
      </c>
      <c r="J455" s="206"/>
      <c r="K455" s="206"/>
      <c r="L455" s="206"/>
      <c r="M455" s="206"/>
      <c r="N455" s="207"/>
      <c r="O455" s="240">
        <v>2021</v>
      </c>
      <c r="P455" s="206"/>
      <c r="Q455" s="206"/>
      <c r="R455" s="206"/>
      <c r="S455" s="206"/>
      <c r="T455" s="206"/>
      <c r="U455" s="160"/>
      <c r="V455" s="161"/>
      <c r="W455" s="161"/>
      <c r="X455" s="161"/>
      <c r="Y455" s="161"/>
      <c r="Z455" s="162"/>
      <c r="AA455" s="108"/>
    </row>
    <row r="456" spans="1:27" s="133" customFormat="1" ht="45.75" customHeight="1" thickBot="1" thickTop="1">
      <c r="A456" s="411"/>
      <c r="B456" s="423"/>
      <c r="C456" s="170"/>
      <c r="D456" s="175"/>
      <c r="E456" s="425"/>
      <c r="F456" s="425"/>
      <c r="G456" s="425"/>
      <c r="H456" s="177"/>
      <c r="I456" s="205" t="s">
        <v>28</v>
      </c>
      <c r="J456" s="206"/>
      <c r="K456" s="207"/>
      <c r="L456" s="208" t="s">
        <v>29</v>
      </c>
      <c r="M456" s="206"/>
      <c r="N456" s="207"/>
      <c r="O456" s="205" t="s">
        <v>30</v>
      </c>
      <c r="P456" s="206"/>
      <c r="Q456" s="207"/>
      <c r="R456" s="208" t="s">
        <v>31</v>
      </c>
      <c r="S456" s="206"/>
      <c r="T456" s="207"/>
      <c r="U456" s="205" t="s">
        <v>32</v>
      </c>
      <c r="V456" s="206"/>
      <c r="W456" s="207"/>
      <c r="X456" s="208" t="s">
        <v>33</v>
      </c>
      <c r="Y456" s="206"/>
      <c r="Z456" s="207"/>
      <c r="AA456" s="109"/>
    </row>
    <row r="457" spans="1:27" s="133" customFormat="1" ht="45.75" customHeight="1" thickBot="1" thickTop="1">
      <c r="A457" s="412"/>
      <c r="B457" s="424"/>
      <c r="C457" s="171"/>
      <c r="D457" s="178"/>
      <c r="E457" s="179"/>
      <c r="F457" s="179"/>
      <c r="G457" s="179"/>
      <c r="H457" s="180"/>
      <c r="I457" s="240">
        <v>14</v>
      </c>
      <c r="J457" s="206"/>
      <c r="K457" s="207"/>
      <c r="L457" s="409">
        <f>(14/6054)*100</f>
        <v>0.23125206475057813</v>
      </c>
      <c r="M457" s="206"/>
      <c r="N457" s="207"/>
      <c r="O457" s="240">
        <v>20</v>
      </c>
      <c r="P457" s="206"/>
      <c r="Q457" s="207"/>
      <c r="R457" s="409">
        <f>(O457/6115)*100</f>
        <v>0.3270645952575634</v>
      </c>
      <c r="S457" s="206"/>
      <c r="T457" s="207"/>
      <c r="U457" s="421">
        <v>3</v>
      </c>
      <c r="V457" s="206"/>
      <c r="W457" s="207"/>
      <c r="X457" s="409">
        <f>(3/5802)*100</f>
        <v>0.0517063081695967</v>
      </c>
      <c r="Y457" s="206"/>
      <c r="Z457" s="207"/>
      <c r="AA457" s="112"/>
    </row>
    <row r="458" spans="1:27" s="135" customFormat="1" ht="53.25" customHeight="1" thickBot="1" thickTop="1">
      <c r="A458" s="116" t="s">
        <v>20</v>
      </c>
      <c r="B458" s="61" t="s">
        <v>179</v>
      </c>
      <c r="C458" s="144" t="s">
        <v>21</v>
      </c>
      <c r="D458" s="166" t="s">
        <v>22</v>
      </c>
      <c r="E458" s="167"/>
      <c r="F458" s="167"/>
      <c r="G458" s="167"/>
      <c r="H458" s="168"/>
      <c r="I458" s="166" t="s">
        <v>23</v>
      </c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54" t="s">
        <v>24</v>
      </c>
      <c r="V458" s="155"/>
      <c r="W458" s="155"/>
      <c r="X458" s="155"/>
      <c r="Y458" s="155"/>
      <c r="Z458" s="156"/>
      <c r="AA458" s="45"/>
    </row>
    <row r="459" spans="1:27" s="135" customFormat="1" ht="43.5" customHeight="1" thickBot="1" thickTop="1">
      <c r="A459" s="428"/>
      <c r="B459" s="430"/>
      <c r="C459" s="406"/>
      <c r="D459" s="407"/>
      <c r="E459" s="155"/>
      <c r="F459" s="155"/>
      <c r="G459" s="155"/>
      <c r="H459" s="156"/>
      <c r="I459" s="408">
        <v>2020</v>
      </c>
      <c r="J459" s="167"/>
      <c r="K459" s="167"/>
      <c r="L459" s="167"/>
      <c r="M459" s="167"/>
      <c r="N459" s="187"/>
      <c r="O459" s="408">
        <v>2021</v>
      </c>
      <c r="P459" s="167"/>
      <c r="Q459" s="167"/>
      <c r="R459" s="167"/>
      <c r="S459" s="167"/>
      <c r="T459" s="167"/>
      <c r="U459" s="160"/>
      <c r="V459" s="161"/>
      <c r="W459" s="161"/>
      <c r="X459" s="161"/>
      <c r="Y459" s="161"/>
      <c r="Z459" s="162"/>
      <c r="AA459" s="45"/>
    </row>
    <row r="460" spans="1:27" s="135" customFormat="1" ht="43.5" customHeight="1" thickBot="1" thickTop="1">
      <c r="A460" s="429"/>
      <c r="B460" s="431"/>
      <c r="C460" s="388"/>
      <c r="D460" s="244"/>
      <c r="E460" s="420"/>
      <c r="F460" s="420"/>
      <c r="G460" s="420"/>
      <c r="H460" s="159"/>
      <c r="I460" s="385" t="s">
        <v>28</v>
      </c>
      <c r="J460" s="167"/>
      <c r="K460" s="187"/>
      <c r="L460" s="386" t="s">
        <v>29</v>
      </c>
      <c r="M460" s="167"/>
      <c r="N460" s="187"/>
      <c r="O460" s="385" t="s">
        <v>30</v>
      </c>
      <c r="P460" s="167"/>
      <c r="Q460" s="187"/>
      <c r="R460" s="386" t="s">
        <v>31</v>
      </c>
      <c r="S460" s="167"/>
      <c r="T460" s="187"/>
      <c r="U460" s="385" t="s">
        <v>32</v>
      </c>
      <c r="V460" s="167"/>
      <c r="W460" s="187"/>
      <c r="X460" s="386" t="s">
        <v>33</v>
      </c>
      <c r="Y460" s="167"/>
      <c r="Z460" s="187"/>
      <c r="AA460" s="50"/>
    </row>
    <row r="461" spans="1:27" s="135" customFormat="1" ht="43.5" customHeight="1" thickBot="1" thickTop="1">
      <c r="A461" s="429"/>
      <c r="B461" s="432"/>
      <c r="C461" s="389"/>
      <c r="D461" s="300"/>
      <c r="E461" s="161"/>
      <c r="F461" s="161"/>
      <c r="G461" s="161"/>
      <c r="H461" s="162"/>
      <c r="I461" s="426"/>
      <c r="J461" s="167"/>
      <c r="K461" s="187"/>
      <c r="L461" s="427"/>
      <c r="M461" s="167"/>
      <c r="N461" s="187"/>
      <c r="O461" s="426"/>
      <c r="P461" s="167"/>
      <c r="Q461" s="187"/>
      <c r="R461" s="427"/>
      <c r="S461" s="167"/>
      <c r="T461" s="187"/>
      <c r="U461" s="426"/>
      <c r="V461" s="167"/>
      <c r="W461" s="187"/>
      <c r="X461" s="427"/>
      <c r="Y461" s="167"/>
      <c r="Z461" s="187"/>
      <c r="AA461" s="66"/>
    </row>
    <row r="462" spans="1:27" s="135" customFormat="1" ht="49.5" customHeight="1" thickBot="1" thickTop="1">
      <c r="A462" s="117" t="s">
        <v>186</v>
      </c>
      <c r="B462" s="434" t="s">
        <v>187</v>
      </c>
      <c r="C462" s="167"/>
      <c r="D462" s="167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87"/>
      <c r="AA462" s="67"/>
    </row>
    <row r="463" spans="1:27" s="135" customFormat="1" ht="15.75" customHeight="1" thickBot="1">
      <c r="A463" s="435" t="s">
        <v>45</v>
      </c>
      <c r="B463" s="161"/>
      <c r="C463" s="161"/>
      <c r="D463" s="161"/>
      <c r="E463" s="161"/>
      <c r="F463" s="161"/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  <c r="V463" s="161"/>
      <c r="W463" s="161"/>
      <c r="X463" s="161"/>
      <c r="Y463" s="161"/>
      <c r="Z463" s="162"/>
      <c r="AA463" s="51"/>
    </row>
    <row r="464" spans="1:27" s="135" customFormat="1" ht="32.25" customHeight="1" thickTop="1">
      <c r="A464" s="376" t="s">
        <v>46</v>
      </c>
      <c r="B464" s="268"/>
      <c r="C464" s="246" t="s">
        <v>21</v>
      </c>
      <c r="D464" s="416" t="s">
        <v>47</v>
      </c>
      <c r="E464" s="254" t="s">
        <v>48</v>
      </c>
      <c r="F464" s="255"/>
      <c r="G464" s="255"/>
      <c r="H464" s="255"/>
      <c r="I464" s="255"/>
      <c r="J464" s="255"/>
      <c r="K464" s="255"/>
      <c r="L464" s="255"/>
      <c r="M464" s="255"/>
      <c r="N464" s="255"/>
      <c r="O464" s="255"/>
      <c r="P464" s="256"/>
      <c r="Q464" s="154" t="s">
        <v>49</v>
      </c>
      <c r="R464" s="155"/>
      <c r="S464" s="155"/>
      <c r="T464" s="155"/>
      <c r="U464" s="155"/>
      <c r="V464" s="155"/>
      <c r="W464" s="156"/>
      <c r="X464" s="433" t="s">
        <v>189</v>
      </c>
      <c r="Y464" s="155"/>
      <c r="Z464" s="156"/>
      <c r="AA464" s="45"/>
    </row>
    <row r="465" spans="1:27" s="135" customFormat="1" ht="15.75" customHeight="1">
      <c r="A465" s="244"/>
      <c r="B465" s="216"/>
      <c r="C465" s="247"/>
      <c r="D465" s="247"/>
      <c r="E465" s="204">
        <v>1</v>
      </c>
      <c r="F465" s="182"/>
      <c r="G465" s="182"/>
      <c r="H465" s="189"/>
      <c r="I465" s="204">
        <v>2</v>
      </c>
      <c r="J465" s="182"/>
      <c r="K465" s="182"/>
      <c r="L465" s="189"/>
      <c r="M465" s="204">
        <v>3</v>
      </c>
      <c r="N465" s="182"/>
      <c r="O465" s="182"/>
      <c r="P465" s="189"/>
      <c r="Q465" s="157"/>
      <c r="R465" s="420"/>
      <c r="S465" s="420"/>
      <c r="T465" s="420"/>
      <c r="U465" s="420"/>
      <c r="V465" s="420"/>
      <c r="W465" s="159"/>
      <c r="X465" s="244"/>
      <c r="Y465" s="420"/>
      <c r="Z465" s="159"/>
      <c r="AA465" s="45"/>
    </row>
    <row r="466" spans="1:27" s="135" customFormat="1" ht="15.75" customHeight="1" thickBot="1">
      <c r="A466" s="245"/>
      <c r="B466" s="218"/>
      <c r="C466" s="248"/>
      <c r="D466" s="248"/>
      <c r="E466" s="195" t="s">
        <v>51</v>
      </c>
      <c r="F466" s="196"/>
      <c r="G466" s="195" t="s">
        <v>52</v>
      </c>
      <c r="H466" s="196"/>
      <c r="I466" s="195" t="s">
        <v>51</v>
      </c>
      <c r="J466" s="196"/>
      <c r="K466" s="195" t="s">
        <v>52</v>
      </c>
      <c r="L466" s="196"/>
      <c r="M466" s="195" t="s">
        <v>51</v>
      </c>
      <c r="N466" s="184"/>
      <c r="O466" s="195" t="s">
        <v>52</v>
      </c>
      <c r="P466" s="196"/>
      <c r="Q466" s="160"/>
      <c r="R466" s="161"/>
      <c r="S466" s="161"/>
      <c r="T466" s="161"/>
      <c r="U466" s="161"/>
      <c r="V466" s="161"/>
      <c r="W466" s="162"/>
      <c r="X466" s="245"/>
      <c r="Y466" s="164"/>
      <c r="Z466" s="165"/>
      <c r="AA466" s="45"/>
    </row>
    <row r="467" spans="1:27" s="135" customFormat="1" ht="15.75" customHeight="1" thickTop="1">
      <c r="A467" s="137"/>
      <c r="B467" s="53"/>
      <c r="C467" s="118"/>
      <c r="D467" s="138"/>
      <c r="E467" s="119" t="s">
        <v>53</v>
      </c>
      <c r="F467" s="119" t="s">
        <v>54</v>
      </c>
      <c r="G467" s="119" t="s">
        <v>53</v>
      </c>
      <c r="H467" s="119" t="s">
        <v>54</v>
      </c>
      <c r="I467" s="119" t="s">
        <v>53</v>
      </c>
      <c r="J467" s="119" t="s">
        <v>54</v>
      </c>
      <c r="K467" s="119" t="s">
        <v>53</v>
      </c>
      <c r="L467" s="119" t="s">
        <v>54</v>
      </c>
      <c r="M467" s="119" t="s">
        <v>53</v>
      </c>
      <c r="N467" s="119" t="s">
        <v>54</v>
      </c>
      <c r="O467" s="119" t="s">
        <v>53</v>
      </c>
      <c r="P467" s="119" t="s">
        <v>54</v>
      </c>
      <c r="Q467" s="230"/>
      <c r="R467" s="164"/>
      <c r="S467" s="164"/>
      <c r="T467" s="164"/>
      <c r="U467" s="164"/>
      <c r="V467" s="164"/>
      <c r="W467" s="218"/>
      <c r="X467" s="190"/>
      <c r="Y467" s="182"/>
      <c r="Z467" s="253"/>
      <c r="AA467" s="56"/>
    </row>
    <row r="468" spans="1:27" s="133" customFormat="1" ht="69.75" customHeight="1">
      <c r="A468" s="281" t="s">
        <v>198</v>
      </c>
      <c r="B468" s="194"/>
      <c r="C468" s="84" t="s">
        <v>199</v>
      </c>
      <c r="D468" s="84">
        <v>7</v>
      </c>
      <c r="E468" s="113"/>
      <c r="F468" s="113"/>
      <c r="G468" s="77">
        <v>5</v>
      </c>
      <c r="H468" s="77">
        <f>(G468*N468)/M468</f>
        <v>71.42857142857143</v>
      </c>
      <c r="I468" s="113"/>
      <c r="J468" s="113"/>
      <c r="K468" s="77">
        <v>2</v>
      </c>
      <c r="L468" s="77">
        <f>(K468*N468)/M468</f>
        <v>28.571428571428573</v>
      </c>
      <c r="M468" s="77">
        <v>7</v>
      </c>
      <c r="N468" s="77">
        <v>100</v>
      </c>
      <c r="O468" s="77">
        <v>1</v>
      </c>
      <c r="P468" s="77">
        <f>(O468*N468)/M468</f>
        <v>14.285714285714286</v>
      </c>
      <c r="Q468" s="220" t="s">
        <v>200</v>
      </c>
      <c r="R468" s="221"/>
      <c r="S468" s="221"/>
      <c r="T468" s="221"/>
      <c r="U468" s="221"/>
      <c r="V468" s="221"/>
      <c r="W468" s="192"/>
      <c r="X468" s="390" t="s">
        <v>193</v>
      </c>
      <c r="Y468" s="233"/>
      <c r="Z468" s="391"/>
      <c r="AA468" s="110"/>
    </row>
    <row r="469" spans="1:27" s="133" customFormat="1" ht="84" customHeight="1">
      <c r="A469" s="281" t="s">
        <v>201</v>
      </c>
      <c r="B469" s="194"/>
      <c r="C469" s="84" t="s">
        <v>145</v>
      </c>
      <c r="D469" s="84">
        <v>1</v>
      </c>
      <c r="E469" s="85"/>
      <c r="F469" s="85"/>
      <c r="G469" s="85"/>
      <c r="H469" s="85"/>
      <c r="I469" s="85"/>
      <c r="J469" s="85"/>
      <c r="K469" s="85"/>
      <c r="L469" s="85"/>
      <c r="M469" s="84">
        <v>1</v>
      </c>
      <c r="N469" s="84">
        <v>100</v>
      </c>
      <c r="O469" s="84">
        <v>1</v>
      </c>
      <c r="P469" s="84">
        <v>100</v>
      </c>
      <c r="Q469" s="220" t="s">
        <v>202</v>
      </c>
      <c r="R469" s="221"/>
      <c r="S469" s="221"/>
      <c r="T469" s="221"/>
      <c r="U469" s="221"/>
      <c r="V469" s="221"/>
      <c r="W469" s="192"/>
      <c r="X469" s="390" t="s">
        <v>193</v>
      </c>
      <c r="Y469" s="233"/>
      <c r="Z469" s="391"/>
      <c r="AA469" s="110"/>
    </row>
    <row r="470" spans="1:27" s="133" customFormat="1" ht="69.75" customHeight="1">
      <c r="A470" s="282"/>
      <c r="B470" s="189"/>
      <c r="C470" s="84"/>
      <c r="D470" s="139"/>
      <c r="E470" s="85"/>
      <c r="F470" s="85"/>
      <c r="G470" s="85"/>
      <c r="H470" s="85"/>
      <c r="I470" s="85"/>
      <c r="J470" s="85"/>
      <c r="K470" s="85"/>
      <c r="L470" s="85"/>
      <c r="M470" s="84"/>
      <c r="N470" s="84"/>
      <c r="O470" s="84"/>
      <c r="P470" s="84"/>
      <c r="Q470" s="235"/>
      <c r="R470" s="182"/>
      <c r="S470" s="182"/>
      <c r="T470" s="182"/>
      <c r="U470" s="182"/>
      <c r="V470" s="182"/>
      <c r="W470" s="189"/>
      <c r="X470" s="235"/>
      <c r="Y470" s="182"/>
      <c r="Z470" s="253"/>
      <c r="AA470" s="123"/>
    </row>
    <row r="471" spans="1:27" s="135" customFormat="1" ht="69.75" customHeight="1">
      <c r="A471" s="282"/>
      <c r="B471" s="189"/>
      <c r="C471" s="12"/>
      <c r="D471" s="134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235"/>
      <c r="R471" s="182"/>
      <c r="S471" s="182"/>
      <c r="T471" s="182"/>
      <c r="U471" s="182"/>
      <c r="V471" s="182"/>
      <c r="W471" s="189"/>
      <c r="X471" s="235"/>
      <c r="Y471" s="182"/>
      <c r="Z471" s="253"/>
      <c r="AA471" s="57"/>
    </row>
    <row r="472" spans="1:27" s="135" customFormat="1" ht="69.75" customHeight="1" thickBot="1">
      <c r="A472" s="291"/>
      <c r="B472" s="227"/>
      <c r="C472" s="120"/>
      <c r="D472" s="120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224"/>
      <c r="R472" s="226"/>
      <c r="S472" s="226"/>
      <c r="T472" s="226"/>
      <c r="U472" s="226"/>
      <c r="V472" s="226"/>
      <c r="W472" s="227"/>
      <c r="X472" s="224"/>
      <c r="Y472" s="226"/>
      <c r="Z472" s="417"/>
      <c r="AA472" s="57"/>
    </row>
    <row r="473" spans="1:27" s="135" customFormat="1" ht="15.75" customHeight="1" thickBot="1">
      <c r="A473" s="257" t="s">
        <v>63</v>
      </c>
      <c r="B473" s="210"/>
      <c r="C473" s="210"/>
      <c r="D473" s="210"/>
      <c r="E473" s="210"/>
      <c r="F473" s="210"/>
      <c r="G473" s="210"/>
      <c r="H473" s="210"/>
      <c r="I473" s="210"/>
      <c r="J473" s="210"/>
      <c r="K473" s="210"/>
      <c r="L473" s="210"/>
      <c r="M473" s="210"/>
      <c r="N473" s="210"/>
      <c r="O473" s="210"/>
      <c r="P473" s="210"/>
      <c r="Q473" s="210"/>
      <c r="R473" s="210"/>
      <c r="S473" s="210"/>
      <c r="T473" s="210"/>
      <c r="U473" s="210"/>
      <c r="V473" s="210"/>
      <c r="W473" s="210"/>
      <c r="X473" s="210"/>
      <c r="Y473" s="210"/>
      <c r="Z473" s="211"/>
      <c r="AA473" s="68"/>
    </row>
    <row r="474" spans="1:27" s="135" customFormat="1" ht="71.25" customHeight="1" thickBot="1">
      <c r="A474" s="212"/>
      <c r="B474" s="210"/>
      <c r="C474" s="210"/>
      <c r="D474" s="210"/>
      <c r="E474" s="210"/>
      <c r="F474" s="210"/>
      <c r="G474" s="210"/>
      <c r="H474" s="210"/>
      <c r="I474" s="210"/>
      <c r="J474" s="210"/>
      <c r="K474" s="210"/>
      <c r="L474" s="210"/>
      <c r="M474" s="210"/>
      <c r="N474" s="210"/>
      <c r="O474" s="210"/>
      <c r="P474" s="210"/>
      <c r="Q474" s="210"/>
      <c r="R474" s="210"/>
      <c r="S474" s="210"/>
      <c r="T474" s="210"/>
      <c r="U474" s="210"/>
      <c r="V474" s="210"/>
      <c r="W474" s="210"/>
      <c r="X474" s="210"/>
      <c r="Y474" s="210"/>
      <c r="Z474" s="211"/>
      <c r="AA474" s="17"/>
    </row>
    <row r="475" spans="1:27" s="135" customFormat="1" ht="71.25" customHeight="1">
      <c r="A475" s="16"/>
      <c r="B475" s="122"/>
      <c r="C475" s="122"/>
      <c r="D475" s="122"/>
      <c r="E475" s="122"/>
      <c r="F475" s="122"/>
      <c r="G475" s="122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  <c r="T475" s="122"/>
      <c r="U475" s="122"/>
      <c r="V475" s="122"/>
      <c r="W475" s="122"/>
      <c r="X475" s="122"/>
      <c r="Y475" s="122"/>
      <c r="Z475" s="69"/>
      <c r="AA475" s="17"/>
    </row>
    <row r="476" spans="1:27" s="135" customFormat="1" ht="27" customHeight="1">
      <c r="A476" s="213" t="s">
        <v>64</v>
      </c>
      <c r="B476" s="420"/>
      <c r="C476" s="420"/>
      <c r="D476" s="420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419"/>
      <c r="P476" s="420"/>
      <c r="Q476" s="420"/>
      <c r="R476" s="420"/>
      <c r="S476" s="420"/>
      <c r="T476" s="420"/>
      <c r="U476" s="420"/>
      <c r="V476" s="420"/>
      <c r="W476" s="420"/>
      <c r="X476" s="420"/>
      <c r="Y476" s="420"/>
      <c r="Z476" s="159"/>
      <c r="AA476" s="1"/>
    </row>
    <row r="477" spans="1:27" s="135" customFormat="1" ht="28.5" customHeight="1">
      <c r="A477" s="197" t="s">
        <v>65</v>
      </c>
      <c r="B477" s="436"/>
      <c r="C477" s="436"/>
      <c r="D477" s="436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437"/>
      <c r="P477" s="436"/>
      <c r="Q477" s="436"/>
      <c r="R477" s="436"/>
      <c r="S477" s="436"/>
      <c r="T477" s="436"/>
      <c r="U477" s="436"/>
      <c r="V477" s="436"/>
      <c r="W477" s="436"/>
      <c r="X477" s="436"/>
      <c r="Y477" s="436"/>
      <c r="Z477" s="200"/>
      <c r="AA477" s="145"/>
    </row>
    <row r="478" spans="1:27" s="146" customFormat="1" ht="15.75" customHeight="1" thickBot="1">
      <c r="A478" s="105"/>
      <c r="B478" s="106"/>
      <c r="C478" s="106"/>
      <c r="D478" s="106"/>
      <c r="E478" s="106"/>
      <c r="F478" s="106"/>
      <c r="G478" s="106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/>
      <c r="T478" s="106"/>
      <c r="U478" s="106"/>
      <c r="V478" s="106"/>
      <c r="W478" s="106"/>
      <c r="X478" s="106"/>
      <c r="Y478" s="106"/>
      <c r="Z478" s="107"/>
      <c r="AA478" s="71"/>
    </row>
    <row r="479" spans="1:27" s="146" customFormat="1" ht="30" customHeight="1" thickTop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</row>
    <row r="480" spans="1:27" s="146" customFormat="1" ht="30" customHeight="1" thickBo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</row>
    <row r="481" spans="1:27" s="146" customFormat="1" ht="18.75" customHeight="1" thickTop="1">
      <c r="A481" s="438" t="s">
        <v>0</v>
      </c>
      <c r="B481" s="439"/>
      <c r="C481" s="439"/>
      <c r="D481" s="439"/>
      <c r="E481" s="439"/>
      <c r="F481" s="439"/>
      <c r="G481" s="439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  <c r="T481" s="439"/>
      <c r="U481" s="439"/>
      <c r="V481" s="439"/>
      <c r="W481" s="439"/>
      <c r="X481" s="439"/>
      <c r="Y481" s="439"/>
      <c r="Z481" s="440"/>
      <c r="AA481" s="149"/>
    </row>
    <row r="482" spans="1:27" s="135" customFormat="1" ht="12.75" customHeight="1">
      <c r="A482" s="147"/>
      <c r="B482" s="149"/>
      <c r="C482" s="149"/>
      <c r="D482" s="149"/>
      <c r="E482" s="149"/>
      <c r="F482" s="149"/>
      <c r="G482" s="149"/>
      <c r="H482" s="149"/>
      <c r="I482" s="149"/>
      <c r="J482" s="149"/>
      <c r="K482" s="149"/>
      <c r="L482" s="149"/>
      <c r="M482" s="149"/>
      <c r="N482" s="149"/>
      <c r="O482" s="149"/>
      <c r="P482" s="149"/>
      <c r="Q482" s="149"/>
      <c r="R482" s="149"/>
      <c r="S482" s="149"/>
      <c r="T482" s="149"/>
      <c r="U482" s="149"/>
      <c r="V482" s="149"/>
      <c r="W482" s="149"/>
      <c r="X482" s="149"/>
      <c r="Y482" s="149"/>
      <c r="Z482" s="115"/>
      <c r="AA482" s="141"/>
    </row>
    <row r="483" spans="1:27" s="135" customFormat="1" ht="15" customHeight="1">
      <c r="A483" s="441" t="s">
        <v>1</v>
      </c>
      <c r="B483" s="420"/>
      <c r="C483" s="420"/>
      <c r="D483" s="420"/>
      <c r="E483" s="420"/>
      <c r="F483" s="420"/>
      <c r="G483" s="420"/>
      <c r="H483" s="420"/>
      <c r="I483" s="420"/>
      <c r="J483" s="420"/>
      <c r="K483" s="420"/>
      <c r="L483" s="420"/>
      <c r="M483" s="420"/>
      <c r="N483" s="420"/>
      <c r="O483" s="420"/>
      <c r="P483" s="420"/>
      <c r="Q483" s="420"/>
      <c r="R483" s="420"/>
      <c r="S483" s="420"/>
      <c r="T483" s="420"/>
      <c r="U483" s="420"/>
      <c r="V483" s="420"/>
      <c r="W483" s="420"/>
      <c r="X483" s="420"/>
      <c r="Y483" s="420"/>
      <c r="Z483" s="159"/>
      <c r="AA483" s="43"/>
    </row>
    <row r="484" spans="1:27" s="135" customFormat="1" ht="15.75" customHeight="1">
      <c r="A484" s="124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2"/>
      <c r="AA484" s="1"/>
    </row>
    <row r="485" spans="1:27" s="135" customFormat="1" ht="31.5" customHeight="1">
      <c r="A485" s="442" t="s">
        <v>2</v>
      </c>
      <c r="B485" s="420"/>
      <c r="C485" s="420"/>
      <c r="D485" s="420"/>
      <c r="E485" s="420"/>
      <c r="F485" s="420"/>
      <c r="G485" s="420"/>
      <c r="H485" s="420"/>
      <c r="I485" s="420"/>
      <c r="J485" s="420"/>
      <c r="K485" s="420"/>
      <c r="L485" s="420"/>
      <c r="M485" s="420"/>
      <c r="N485" s="420"/>
      <c r="O485" s="420"/>
      <c r="P485" s="420"/>
      <c r="Q485" s="420"/>
      <c r="R485" s="420"/>
      <c r="S485" s="420"/>
      <c r="T485" s="420"/>
      <c r="U485" s="420"/>
      <c r="V485" s="420"/>
      <c r="W485" s="420"/>
      <c r="X485" s="420"/>
      <c r="Y485" s="420"/>
      <c r="Z485" s="159"/>
      <c r="AA485" s="44"/>
    </row>
    <row r="486" spans="1:27" s="135" customFormat="1" ht="15" customHeight="1" thickBot="1">
      <c r="A486" s="124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2"/>
      <c r="AA486" s="1"/>
    </row>
    <row r="487" spans="1:27" s="135" customFormat="1" ht="15.75" customHeight="1" thickTop="1">
      <c r="A487" s="443" t="s">
        <v>171</v>
      </c>
      <c r="B487" s="155"/>
      <c r="C487" s="155"/>
      <c r="D487" s="155"/>
      <c r="E487" s="155"/>
      <c r="F487" s="155"/>
      <c r="G487" s="155"/>
      <c r="H487" s="155"/>
      <c r="I487" s="155"/>
      <c r="J487" s="155"/>
      <c r="K487" s="155"/>
      <c r="L487" s="155"/>
      <c r="M487" s="155"/>
      <c r="N487" s="268"/>
      <c r="O487" s="269" t="s">
        <v>83</v>
      </c>
      <c r="P487" s="155"/>
      <c r="Q487" s="155"/>
      <c r="R487" s="155"/>
      <c r="S487" s="155"/>
      <c r="T487" s="155"/>
      <c r="U487" s="155"/>
      <c r="V487" s="268"/>
      <c r="W487" s="154" t="s">
        <v>84</v>
      </c>
      <c r="X487" s="155"/>
      <c r="Y487" s="155"/>
      <c r="Z487" s="156"/>
      <c r="AA487" s="45"/>
    </row>
    <row r="488" spans="1:27" s="135" customFormat="1" ht="15.75" customHeight="1">
      <c r="A488" s="444"/>
      <c r="B488" s="420"/>
      <c r="C488" s="420"/>
      <c r="D488" s="420"/>
      <c r="E488" s="420"/>
      <c r="F488" s="420"/>
      <c r="G488" s="420"/>
      <c r="H488" s="420"/>
      <c r="I488" s="420"/>
      <c r="J488" s="420"/>
      <c r="K488" s="420"/>
      <c r="L488" s="420"/>
      <c r="M488" s="420"/>
      <c r="N488" s="216"/>
      <c r="O488" s="217"/>
      <c r="P488" s="164"/>
      <c r="Q488" s="164"/>
      <c r="R488" s="164"/>
      <c r="S488" s="164"/>
      <c r="T488" s="164"/>
      <c r="U488" s="164"/>
      <c r="V488" s="218"/>
      <c r="W488" s="217"/>
      <c r="X488" s="164"/>
      <c r="Y488" s="164"/>
      <c r="Z488" s="165"/>
      <c r="AA488" s="45"/>
    </row>
    <row r="489" spans="1:27" s="135" customFormat="1" ht="15.75" customHeight="1">
      <c r="A489" s="444"/>
      <c r="B489" s="420"/>
      <c r="C489" s="420"/>
      <c r="D489" s="420"/>
      <c r="E489" s="420"/>
      <c r="F489" s="420"/>
      <c r="G489" s="420"/>
      <c r="H489" s="420"/>
      <c r="I489" s="420"/>
      <c r="J489" s="420"/>
      <c r="K489" s="420"/>
      <c r="L489" s="420"/>
      <c r="M489" s="420"/>
      <c r="N489" s="216"/>
      <c r="O489" s="260">
        <v>4</v>
      </c>
      <c r="P489" s="261"/>
      <c r="Q489" s="261"/>
      <c r="R489" s="261"/>
      <c r="S489" s="261"/>
      <c r="T489" s="261"/>
      <c r="U489" s="261"/>
      <c r="V489" s="202"/>
      <c r="W489" s="262" t="s">
        <v>62</v>
      </c>
      <c r="X489" s="261"/>
      <c r="Y489" s="261"/>
      <c r="Z489" s="263"/>
      <c r="AA489" s="46"/>
    </row>
    <row r="490" spans="1:27" s="135" customFormat="1" ht="15.75" customHeight="1">
      <c r="A490" s="445"/>
      <c r="B490" s="164"/>
      <c r="C490" s="164"/>
      <c r="D490" s="164"/>
      <c r="E490" s="164"/>
      <c r="F490" s="164"/>
      <c r="G490" s="164"/>
      <c r="H490" s="164"/>
      <c r="I490" s="164"/>
      <c r="J490" s="164"/>
      <c r="K490" s="164"/>
      <c r="L490" s="164"/>
      <c r="M490" s="164"/>
      <c r="N490" s="218"/>
      <c r="O490" s="217"/>
      <c r="P490" s="164"/>
      <c r="Q490" s="164"/>
      <c r="R490" s="164"/>
      <c r="S490" s="164"/>
      <c r="T490" s="164"/>
      <c r="U490" s="164"/>
      <c r="V490" s="218"/>
      <c r="W490" s="217"/>
      <c r="X490" s="164"/>
      <c r="Y490" s="164"/>
      <c r="Z490" s="165"/>
      <c r="AA490" s="46"/>
    </row>
    <row r="491" spans="1:27" s="135" customFormat="1" ht="9" customHeight="1">
      <c r="A491" s="446" t="s">
        <v>197</v>
      </c>
      <c r="B491" s="261"/>
      <c r="C491" s="261"/>
      <c r="D491" s="261"/>
      <c r="E491" s="261"/>
      <c r="F491" s="261"/>
      <c r="G491" s="261"/>
      <c r="H491" s="261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261"/>
      <c r="T491" s="261"/>
      <c r="U491" s="261"/>
      <c r="V491" s="261"/>
      <c r="W491" s="261"/>
      <c r="X491" s="261"/>
      <c r="Y491" s="261"/>
      <c r="Z491" s="263"/>
      <c r="AA491" s="49"/>
    </row>
    <row r="492" spans="1:27" s="135" customFormat="1" ht="22.5" customHeight="1">
      <c r="A492" s="445"/>
      <c r="B492" s="164"/>
      <c r="C492" s="164"/>
      <c r="D492" s="164"/>
      <c r="E492" s="164"/>
      <c r="F492" s="164"/>
      <c r="G492" s="164"/>
      <c r="H492" s="164"/>
      <c r="I492" s="164"/>
      <c r="J492" s="164"/>
      <c r="K492" s="164"/>
      <c r="L492" s="164"/>
      <c r="M492" s="164"/>
      <c r="N492" s="164"/>
      <c r="O492" s="164"/>
      <c r="P492" s="164"/>
      <c r="Q492" s="164"/>
      <c r="R492" s="164"/>
      <c r="S492" s="164"/>
      <c r="T492" s="164"/>
      <c r="U492" s="164"/>
      <c r="V492" s="164"/>
      <c r="W492" s="164"/>
      <c r="X492" s="164"/>
      <c r="Y492" s="164"/>
      <c r="Z492" s="165"/>
      <c r="AA492" s="49"/>
    </row>
    <row r="493" spans="1:27" s="135" customFormat="1" ht="33" customHeight="1" thickBot="1">
      <c r="A493" s="447" t="s">
        <v>138</v>
      </c>
      <c r="B493" s="182"/>
      <c r="C493" s="182"/>
      <c r="D493" s="182"/>
      <c r="E493" s="182"/>
      <c r="F493" s="182"/>
      <c r="G493" s="182"/>
      <c r="H493" s="182"/>
      <c r="I493" s="182"/>
      <c r="J493" s="182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253"/>
      <c r="AA493" s="48"/>
    </row>
    <row r="494" spans="1:27" s="135" customFormat="1" ht="15.75" customHeight="1" thickBot="1" thickTop="1">
      <c r="A494" s="448" t="s">
        <v>16</v>
      </c>
      <c r="B494" s="167"/>
      <c r="C494" s="167"/>
      <c r="D494" s="167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87"/>
      <c r="AA494" s="49"/>
    </row>
    <row r="495" spans="1:27" s="135" customFormat="1" ht="45" customHeight="1" thickBot="1" thickTop="1">
      <c r="A495" s="125" t="s">
        <v>20</v>
      </c>
      <c r="B495" s="61" t="s">
        <v>179</v>
      </c>
      <c r="C495" s="144" t="s">
        <v>21</v>
      </c>
      <c r="D495" s="166" t="s">
        <v>22</v>
      </c>
      <c r="E495" s="167"/>
      <c r="F495" s="167"/>
      <c r="G495" s="167"/>
      <c r="H495" s="168"/>
      <c r="I495" s="166" t="s">
        <v>23</v>
      </c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54" t="s">
        <v>24</v>
      </c>
      <c r="V495" s="155"/>
      <c r="W495" s="155"/>
      <c r="X495" s="155"/>
      <c r="Y495" s="155"/>
      <c r="Z495" s="156"/>
      <c r="AA495" s="45"/>
    </row>
    <row r="496" spans="1:27" s="133" customFormat="1" ht="37.5" customHeight="1" thickBot="1" thickTop="1">
      <c r="A496" s="449" t="s">
        <v>174</v>
      </c>
      <c r="B496" s="422" t="s">
        <v>175</v>
      </c>
      <c r="C496" s="169" t="s">
        <v>111</v>
      </c>
      <c r="D496" s="172">
        <v>82</v>
      </c>
      <c r="E496" s="173"/>
      <c r="F496" s="173"/>
      <c r="G496" s="173"/>
      <c r="H496" s="174"/>
      <c r="I496" s="240">
        <v>2020</v>
      </c>
      <c r="J496" s="206"/>
      <c r="K496" s="206"/>
      <c r="L496" s="206"/>
      <c r="M496" s="206"/>
      <c r="N496" s="207"/>
      <c r="O496" s="240">
        <v>2021</v>
      </c>
      <c r="P496" s="206"/>
      <c r="Q496" s="206"/>
      <c r="R496" s="206"/>
      <c r="S496" s="206"/>
      <c r="T496" s="206"/>
      <c r="U496" s="160"/>
      <c r="V496" s="161"/>
      <c r="W496" s="161"/>
      <c r="X496" s="161"/>
      <c r="Y496" s="161"/>
      <c r="Z496" s="162"/>
      <c r="AA496" s="108"/>
    </row>
    <row r="497" spans="1:27" s="133" customFormat="1" ht="42" customHeight="1" thickBot="1" thickTop="1">
      <c r="A497" s="450"/>
      <c r="B497" s="423"/>
      <c r="C497" s="170"/>
      <c r="D497" s="175"/>
      <c r="E497" s="425"/>
      <c r="F497" s="425"/>
      <c r="G497" s="425"/>
      <c r="H497" s="177"/>
      <c r="I497" s="205" t="s">
        <v>28</v>
      </c>
      <c r="J497" s="206"/>
      <c r="K497" s="207"/>
      <c r="L497" s="208" t="s">
        <v>29</v>
      </c>
      <c r="M497" s="206"/>
      <c r="N497" s="207"/>
      <c r="O497" s="205" t="s">
        <v>30</v>
      </c>
      <c r="P497" s="206"/>
      <c r="Q497" s="207"/>
      <c r="R497" s="208" t="s">
        <v>31</v>
      </c>
      <c r="S497" s="206"/>
      <c r="T497" s="207"/>
      <c r="U497" s="205" t="s">
        <v>32</v>
      </c>
      <c r="V497" s="206"/>
      <c r="W497" s="207"/>
      <c r="X497" s="208" t="s">
        <v>33</v>
      </c>
      <c r="Y497" s="206"/>
      <c r="Z497" s="207"/>
      <c r="AA497" s="109"/>
    </row>
    <row r="498" spans="1:27" s="133" customFormat="1" ht="37.5" customHeight="1" thickBot="1" thickTop="1">
      <c r="A498" s="451"/>
      <c r="B498" s="424"/>
      <c r="C498" s="171"/>
      <c r="D498" s="178"/>
      <c r="E498" s="179"/>
      <c r="F498" s="179"/>
      <c r="G498" s="179"/>
      <c r="H498" s="180"/>
      <c r="I498" s="413">
        <v>69</v>
      </c>
      <c r="J498" s="206"/>
      <c r="K498" s="207"/>
      <c r="L498" s="409">
        <f>(I498/174)*100</f>
        <v>39.6551724137931</v>
      </c>
      <c r="M498" s="206"/>
      <c r="N498" s="207"/>
      <c r="O498" s="413">
        <v>70</v>
      </c>
      <c r="P498" s="206"/>
      <c r="Q498" s="207"/>
      <c r="R498" s="409">
        <f>(O498/180)*100</f>
        <v>38.88888888888889</v>
      </c>
      <c r="S498" s="206"/>
      <c r="T498" s="207"/>
      <c r="U498" s="240">
        <v>54</v>
      </c>
      <c r="V498" s="206"/>
      <c r="W498" s="207"/>
      <c r="X498" s="409">
        <f>(54/157)*100</f>
        <v>34.394904458598724</v>
      </c>
      <c r="Y498" s="206"/>
      <c r="Z498" s="207"/>
      <c r="AA498" s="112"/>
    </row>
    <row r="499" spans="1:27" s="135" customFormat="1" ht="42" customHeight="1" thickBot="1" thickTop="1">
      <c r="A499" s="125" t="s">
        <v>20</v>
      </c>
      <c r="B499" s="61" t="s">
        <v>179</v>
      </c>
      <c r="C499" s="144" t="s">
        <v>21</v>
      </c>
      <c r="D499" s="166" t="s">
        <v>22</v>
      </c>
      <c r="E499" s="167"/>
      <c r="F499" s="167"/>
      <c r="G499" s="167"/>
      <c r="H499" s="168"/>
      <c r="I499" s="166" t="s">
        <v>23</v>
      </c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54" t="s">
        <v>24</v>
      </c>
      <c r="V499" s="155"/>
      <c r="W499" s="155"/>
      <c r="X499" s="155"/>
      <c r="Y499" s="155"/>
      <c r="Z499" s="156"/>
      <c r="AA499" s="45"/>
    </row>
    <row r="500" spans="1:27" s="133" customFormat="1" ht="37.5" customHeight="1" thickBot="1" thickTop="1">
      <c r="A500" s="449" t="s">
        <v>172</v>
      </c>
      <c r="B500" s="422" t="s">
        <v>173</v>
      </c>
      <c r="C500" s="169" t="s">
        <v>111</v>
      </c>
      <c r="D500" s="172">
        <v>210</v>
      </c>
      <c r="E500" s="173"/>
      <c r="F500" s="173"/>
      <c r="G500" s="173"/>
      <c r="H500" s="174"/>
      <c r="I500" s="240">
        <v>2020</v>
      </c>
      <c r="J500" s="206"/>
      <c r="K500" s="206"/>
      <c r="L500" s="206"/>
      <c r="M500" s="206"/>
      <c r="N500" s="207"/>
      <c r="O500" s="240">
        <v>2021</v>
      </c>
      <c r="P500" s="206"/>
      <c r="Q500" s="206"/>
      <c r="R500" s="206"/>
      <c r="S500" s="206"/>
      <c r="T500" s="206"/>
      <c r="U500" s="160"/>
      <c r="V500" s="161"/>
      <c r="W500" s="161"/>
      <c r="X500" s="161"/>
      <c r="Y500" s="161"/>
      <c r="Z500" s="162"/>
      <c r="AA500" s="108"/>
    </row>
    <row r="501" spans="1:27" s="133" customFormat="1" ht="43.5" customHeight="1" thickBot="1" thickTop="1">
      <c r="A501" s="450"/>
      <c r="B501" s="423"/>
      <c r="C501" s="170"/>
      <c r="D501" s="175"/>
      <c r="E501" s="425"/>
      <c r="F501" s="425"/>
      <c r="G501" s="425"/>
      <c r="H501" s="177"/>
      <c r="I501" s="205" t="s">
        <v>28</v>
      </c>
      <c r="J501" s="206"/>
      <c r="K501" s="207"/>
      <c r="L501" s="208" t="s">
        <v>29</v>
      </c>
      <c r="M501" s="206"/>
      <c r="N501" s="207"/>
      <c r="O501" s="205" t="s">
        <v>30</v>
      </c>
      <c r="P501" s="206"/>
      <c r="Q501" s="207"/>
      <c r="R501" s="208" t="s">
        <v>31</v>
      </c>
      <c r="S501" s="206"/>
      <c r="T501" s="207"/>
      <c r="U501" s="205" t="s">
        <v>32</v>
      </c>
      <c r="V501" s="206"/>
      <c r="W501" s="207"/>
      <c r="X501" s="208" t="s">
        <v>33</v>
      </c>
      <c r="Y501" s="206"/>
      <c r="Z501" s="207"/>
      <c r="AA501" s="109"/>
    </row>
    <row r="502" spans="1:27" s="133" customFormat="1" ht="37.5" customHeight="1" thickBot="1" thickTop="1">
      <c r="A502" s="450"/>
      <c r="B502" s="424"/>
      <c r="C502" s="171"/>
      <c r="D502" s="178"/>
      <c r="E502" s="179"/>
      <c r="F502" s="179"/>
      <c r="G502" s="179"/>
      <c r="H502" s="180"/>
      <c r="I502" s="240">
        <v>174</v>
      </c>
      <c r="J502" s="206"/>
      <c r="K502" s="207"/>
      <c r="L502" s="409">
        <f>(I502/6054)*100</f>
        <v>2.8741328047571852</v>
      </c>
      <c r="M502" s="206"/>
      <c r="N502" s="207"/>
      <c r="O502" s="240">
        <v>180</v>
      </c>
      <c r="P502" s="206"/>
      <c r="Q502" s="207"/>
      <c r="R502" s="409">
        <f>(O502/6115)*100</f>
        <v>2.9435813573180702</v>
      </c>
      <c r="S502" s="206"/>
      <c r="T502" s="207"/>
      <c r="U502" s="413">
        <v>157</v>
      </c>
      <c r="V502" s="206"/>
      <c r="W502" s="207"/>
      <c r="X502" s="409">
        <f>(U502/5802)*100</f>
        <v>2.70596346087556</v>
      </c>
      <c r="Y502" s="206"/>
      <c r="Z502" s="207"/>
      <c r="AA502" s="112"/>
    </row>
    <row r="503" spans="1:27" s="135" customFormat="1" ht="42" customHeight="1" thickBot="1" thickTop="1">
      <c r="A503" s="126" t="s">
        <v>186</v>
      </c>
      <c r="B503" s="460" t="s">
        <v>187</v>
      </c>
      <c r="C503" s="167"/>
      <c r="D503" s="167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87"/>
      <c r="AA503" s="70"/>
    </row>
    <row r="504" spans="1:27" s="135" customFormat="1" ht="15.75" customHeight="1" thickBot="1">
      <c r="A504" s="461" t="s">
        <v>45</v>
      </c>
      <c r="B504" s="161"/>
      <c r="C504" s="161"/>
      <c r="D504" s="161"/>
      <c r="E504" s="161"/>
      <c r="F504" s="161"/>
      <c r="G504" s="161"/>
      <c r="H504" s="161"/>
      <c r="I504" s="161"/>
      <c r="J504" s="161"/>
      <c r="K504" s="161"/>
      <c r="L504" s="161"/>
      <c r="M504" s="161"/>
      <c r="N504" s="161"/>
      <c r="O504" s="161"/>
      <c r="P504" s="161"/>
      <c r="Q504" s="161"/>
      <c r="R504" s="161"/>
      <c r="S504" s="161"/>
      <c r="T504" s="161"/>
      <c r="U504" s="161"/>
      <c r="V504" s="161"/>
      <c r="W504" s="161"/>
      <c r="X504" s="161"/>
      <c r="Y504" s="161"/>
      <c r="Z504" s="162"/>
      <c r="AA504" s="51"/>
    </row>
    <row r="505" spans="1:27" s="135" customFormat="1" ht="35.25" customHeight="1" thickTop="1">
      <c r="A505" s="462" t="s">
        <v>46</v>
      </c>
      <c r="B505" s="268"/>
      <c r="C505" s="246" t="s">
        <v>21</v>
      </c>
      <c r="D505" s="416" t="s">
        <v>47</v>
      </c>
      <c r="E505" s="254" t="s">
        <v>203</v>
      </c>
      <c r="F505" s="255"/>
      <c r="G505" s="255"/>
      <c r="H505" s="255"/>
      <c r="I505" s="255"/>
      <c r="J505" s="255"/>
      <c r="K505" s="255"/>
      <c r="L505" s="255"/>
      <c r="M505" s="255"/>
      <c r="N505" s="255"/>
      <c r="O505" s="255"/>
      <c r="P505" s="256"/>
      <c r="Q505" s="154" t="s">
        <v>49</v>
      </c>
      <c r="R505" s="155"/>
      <c r="S505" s="155"/>
      <c r="T505" s="155"/>
      <c r="U505" s="155"/>
      <c r="V505" s="155"/>
      <c r="W505" s="156"/>
      <c r="X505" s="433" t="s">
        <v>189</v>
      </c>
      <c r="Y505" s="155"/>
      <c r="Z505" s="156"/>
      <c r="AA505" s="45"/>
    </row>
    <row r="506" spans="1:27" s="135" customFormat="1" ht="18.75" customHeight="1">
      <c r="A506" s="444"/>
      <c r="B506" s="216"/>
      <c r="C506" s="247"/>
      <c r="D506" s="247"/>
      <c r="E506" s="204">
        <v>1</v>
      </c>
      <c r="F506" s="182"/>
      <c r="G506" s="182"/>
      <c r="H506" s="189"/>
      <c r="I506" s="204">
        <v>2</v>
      </c>
      <c r="J506" s="182"/>
      <c r="K506" s="182"/>
      <c r="L506" s="189"/>
      <c r="M506" s="204">
        <v>3</v>
      </c>
      <c r="N506" s="182"/>
      <c r="O506" s="182"/>
      <c r="P506" s="189"/>
      <c r="Q506" s="157"/>
      <c r="R506" s="420"/>
      <c r="S506" s="420"/>
      <c r="T506" s="420"/>
      <c r="U506" s="420"/>
      <c r="V506" s="420"/>
      <c r="W506" s="159"/>
      <c r="X506" s="244"/>
      <c r="Y506" s="420"/>
      <c r="Z506" s="159"/>
      <c r="AA506" s="45"/>
    </row>
    <row r="507" spans="1:27" s="135" customFormat="1" ht="21" customHeight="1" thickBot="1">
      <c r="A507" s="445"/>
      <c r="B507" s="218"/>
      <c r="C507" s="248"/>
      <c r="D507" s="248"/>
      <c r="E507" s="195" t="s">
        <v>51</v>
      </c>
      <c r="F507" s="196"/>
      <c r="G507" s="195" t="s">
        <v>52</v>
      </c>
      <c r="H507" s="196"/>
      <c r="I507" s="195" t="s">
        <v>51</v>
      </c>
      <c r="J507" s="196"/>
      <c r="K507" s="195" t="s">
        <v>52</v>
      </c>
      <c r="L507" s="196"/>
      <c r="M507" s="195" t="s">
        <v>51</v>
      </c>
      <c r="N507" s="184"/>
      <c r="O507" s="195" t="s">
        <v>52</v>
      </c>
      <c r="P507" s="196"/>
      <c r="Q507" s="160"/>
      <c r="R507" s="161"/>
      <c r="S507" s="161"/>
      <c r="T507" s="161"/>
      <c r="U507" s="161"/>
      <c r="V507" s="161"/>
      <c r="W507" s="162"/>
      <c r="X507" s="245"/>
      <c r="Y507" s="164"/>
      <c r="Z507" s="165"/>
      <c r="AA507" s="45"/>
    </row>
    <row r="508" spans="1:27" s="135" customFormat="1" ht="23.25" customHeight="1" thickTop="1">
      <c r="A508" s="454"/>
      <c r="B508" s="455"/>
      <c r="C508" s="118"/>
      <c r="D508" s="138"/>
      <c r="E508" s="119" t="s">
        <v>53</v>
      </c>
      <c r="F508" s="119" t="s">
        <v>54</v>
      </c>
      <c r="G508" s="119" t="s">
        <v>53</v>
      </c>
      <c r="H508" s="119" t="s">
        <v>54</v>
      </c>
      <c r="I508" s="119" t="s">
        <v>53</v>
      </c>
      <c r="J508" s="119" t="s">
        <v>54</v>
      </c>
      <c r="K508" s="119" t="s">
        <v>53</v>
      </c>
      <c r="L508" s="119" t="s">
        <v>54</v>
      </c>
      <c r="M508" s="119" t="s">
        <v>53</v>
      </c>
      <c r="N508" s="119" t="s">
        <v>54</v>
      </c>
      <c r="O508" s="119" t="s">
        <v>53</v>
      </c>
      <c r="P508" s="119" t="s">
        <v>54</v>
      </c>
      <c r="Q508" s="230"/>
      <c r="R508" s="164"/>
      <c r="S508" s="164"/>
      <c r="T508" s="164"/>
      <c r="U508" s="164"/>
      <c r="V508" s="164"/>
      <c r="W508" s="218"/>
      <c r="X508" s="190"/>
      <c r="Y508" s="182"/>
      <c r="Z508" s="253"/>
      <c r="AA508" s="56"/>
    </row>
    <row r="509" spans="1:27" s="133" customFormat="1" ht="92.25" customHeight="1">
      <c r="A509" s="452" t="s">
        <v>204</v>
      </c>
      <c r="B509" s="194"/>
      <c r="C509" s="84" t="s">
        <v>195</v>
      </c>
      <c r="D509" s="84">
        <v>1</v>
      </c>
      <c r="E509" s="85"/>
      <c r="F509" s="85"/>
      <c r="G509" s="85"/>
      <c r="H509" s="85"/>
      <c r="I509" s="85"/>
      <c r="J509" s="85"/>
      <c r="K509" s="85"/>
      <c r="L509" s="85"/>
      <c r="M509" s="84">
        <v>1</v>
      </c>
      <c r="N509" s="84">
        <v>100</v>
      </c>
      <c r="O509" s="84">
        <v>1</v>
      </c>
      <c r="P509" s="84">
        <v>100</v>
      </c>
      <c r="Q509" s="453" t="s">
        <v>205</v>
      </c>
      <c r="R509" s="221"/>
      <c r="S509" s="221"/>
      <c r="T509" s="221"/>
      <c r="U509" s="221"/>
      <c r="V509" s="221"/>
      <c r="W509" s="192"/>
      <c r="X509" s="390" t="s">
        <v>193</v>
      </c>
      <c r="Y509" s="233"/>
      <c r="Z509" s="391"/>
      <c r="AA509" s="110"/>
    </row>
    <row r="510" spans="1:27" s="133" customFormat="1" ht="117.75" customHeight="1">
      <c r="A510" s="452" t="s">
        <v>206</v>
      </c>
      <c r="B510" s="194"/>
      <c r="C510" s="84" t="s">
        <v>145</v>
      </c>
      <c r="D510" s="84">
        <v>1</v>
      </c>
      <c r="E510" s="85"/>
      <c r="F510" s="85"/>
      <c r="G510" s="85"/>
      <c r="H510" s="85"/>
      <c r="I510" s="85"/>
      <c r="J510" s="85"/>
      <c r="K510" s="85"/>
      <c r="L510" s="85"/>
      <c r="M510" s="84">
        <v>1</v>
      </c>
      <c r="N510" s="84">
        <v>100</v>
      </c>
      <c r="O510" s="84">
        <v>1</v>
      </c>
      <c r="P510" s="84">
        <v>100</v>
      </c>
      <c r="Q510" s="453" t="s">
        <v>202</v>
      </c>
      <c r="R510" s="221"/>
      <c r="S510" s="221"/>
      <c r="T510" s="221"/>
      <c r="U510" s="221"/>
      <c r="V510" s="221"/>
      <c r="W510" s="192"/>
      <c r="X510" s="390" t="s">
        <v>193</v>
      </c>
      <c r="Y510" s="233"/>
      <c r="Z510" s="391"/>
      <c r="AA510" s="110"/>
    </row>
    <row r="511" spans="1:27" s="135" customFormat="1" ht="63" customHeight="1">
      <c r="A511" s="459"/>
      <c r="B511" s="189"/>
      <c r="C511" s="12"/>
      <c r="D511" s="134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235"/>
      <c r="R511" s="182"/>
      <c r="S511" s="182"/>
      <c r="T511" s="182"/>
      <c r="U511" s="182"/>
      <c r="V511" s="182"/>
      <c r="W511" s="189"/>
      <c r="X511" s="235"/>
      <c r="Y511" s="182"/>
      <c r="Z511" s="253"/>
      <c r="AA511" s="57"/>
    </row>
    <row r="512" spans="1:27" s="135" customFormat="1" ht="63" customHeight="1">
      <c r="A512" s="459"/>
      <c r="B512" s="189"/>
      <c r="C512" s="12"/>
      <c r="D512" s="134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235"/>
      <c r="R512" s="182"/>
      <c r="S512" s="182"/>
      <c r="T512" s="182"/>
      <c r="U512" s="182"/>
      <c r="V512" s="182"/>
      <c r="W512" s="189"/>
      <c r="X512" s="235"/>
      <c r="Y512" s="182"/>
      <c r="Z512" s="253"/>
      <c r="AA512" s="57"/>
    </row>
    <row r="513" spans="1:27" s="135" customFormat="1" ht="63" customHeight="1" thickBot="1">
      <c r="A513" s="464"/>
      <c r="B513" s="227"/>
      <c r="C513" s="120"/>
      <c r="D513" s="120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224"/>
      <c r="R513" s="226"/>
      <c r="S513" s="226"/>
      <c r="T513" s="226"/>
      <c r="U513" s="226"/>
      <c r="V513" s="226"/>
      <c r="W513" s="227"/>
      <c r="X513" s="224"/>
      <c r="Y513" s="226"/>
      <c r="Z513" s="417"/>
      <c r="AA513" s="57"/>
    </row>
    <row r="514" spans="1:27" s="135" customFormat="1" ht="21.75" customHeight="1" thickBot="1">
      <c r="A514" s="463" t="s">
        <v>63</v>
      </c>
      <c r="B514" s="210"/>
      <c r="C514" s="210"/>
      <c r="D514" s="210"/>
      <c r="E514" s="210"/>
      <c r="F514" s="210"/>
      <c r="G514" s="210"/>
      <c r="H514" s="210"/>
      <c r="I514" s="210"/>
      <c r="J514" s="210"/>
      <c r="K514" s="210"/>
      <c r="L514" s="210"/>
      <c r="M514" s="210"/>
      <c r="N514" s="210"/>
      <c r="O514" s="210"/>
      <c r="P514" s="210"/>
      <c r="Q514" s="210"/>
      <c r="R514" s="210"/>
      <c r="S514" s="210"/>
      <c r="T514" s="210"/>
      <c r="U514" s="210"/>
      <c r="V514" s="210"/>
      <c r="W514" s="210"/>
      <c r="X514" s="210"/>
      <c r="Y514" s="210"/>
      <c r="Z514" s="211"/>
      <c r="AA514" s="68"/>
    </row>
    <row r="515" spans="1:27" s="135" customFormat="1" ht="64.5" customHeight="1" thickBot="1">
      <c r="A515" s="456"/>
      <c r="B515" s="210"/>
      <c r="C515" s="210"/>
      <c r="D515" s="210"/>
      <c r="E515" s="210"/>
      <c r="F515" s="210"/>
      <c r="G515" s="210"/>
      <c r="H515" s="210"/>
      <c r="I515" s="210"/>
      <c r="J515" s="210"/>
      <c r="K515" s="210"/>
      <c r="L515" s="210"/>
      <c r="M515" s="210"/>
      <c r="N515" s="210"/>
      <c r="O515" s="210"/>
      <c r="P515" s="210"/>
      <c r="Q515" s="210"/>
      <c r="R515" s="210"/>
      <c r="S515" s="210"/>
      <c r="T515" s="210"/>
      <c r="U515" s="210"/>
      <c r="V515" s="210"/>
      <c r="W515" s="210"/>
      <c r="X515" s="210"/>
      <c r="Y515" s="210"/>
      <c r="Z515" s="211"/>
      <c r="AA515" s="17"/>
    </row>
    <row r="516" spans="1:27" s="135" customFormat="1" ht="15.75" customHeight="1">
      <c r="A516" s="124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2"/>
      <c r="AA516" s="1"/>
    </row>
    <row r="517" spans="1:27" s="135" customFormat="1" ht="15.75" customHeight="1">
      <c r="A517" s="124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2"/>
      <c r="AA517" s="1"/>
    </row>
    <row r="518" spans="1:27" s="135" customFormat="1" ht="13.5" customHeight="1">
      <c r="A518" s="457" t="s">
        <v>64</v>
      </c>
      <c r="B518" s="420"/>
      <c r="C518" s="420"/>
      <c r="D518" s="420"/>
      <c r="E518" s="127"/>
      <c r="F518" s="127"/>
      <c r="G518" s="127"/>
      <c r="H518" s="127"/>
      <c r="I518" s="127"/>
      <c r="J518" s="127"/>
      <c r="K518" s="127"/>
      <c r="L518" s="127"/>
      <c r="M518" s="127"/>
      <c r="N518" s="127"/>
      <c r="O518" s="419"/>
      <c r="P518" s="420"/>
      <c r="Q518" s="420"/>
      <c r="R518" s="420"/>
      <c r="S518" s="420"/>
      <c r="T518" s="420"/>
      <c r="U518" s="420"/>
      <c r="V518" s="420"/>
      <c r="W518" s="420"/>
      <c r="X518" s="420"/>
      <c r="Y518" s="420"/>
      <c r="Z518" s="159"/>
      <c r="AA518" s="19"/>
    </row>
    <row r="519" spans="1:27" s="135" customFormat="1" ht="32.25" customHeight="1">
      <c r="A519" s="458" t="s">
        <v>65</v>
      </c>
      <c r="B519" s="436"/>
      <c r="C519" s="436"/>
      <c r="D519" s="436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437"/>
      <c r="P519" s="436"/>
      <c r="Q519" s="436"/>
      <c r="R519" s="436"/>
      <c r="S519" s="436"/>
      <c r="T519" s="436"/>
      <c r="U519" s="436"/>
      <c r="V519" s="436"/>
      <c r="W519" s="436"/>
      <c r="X519" s="436"/>
      <c r="Y519" s="436"/>
      <c r="Z519" s="200"/>
      <c r="AA519" s="145"/>
    </row>
    <row r="520" spans="1:27" s="135" customFormat="1" ht="12.75" customHeight="1">
      <c r="A520" s="128"/>
      <c r="B520" s="129"/>
      <c r="C520" s="129"/>
      <c r="D520" s="129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130"/>
      <c r="P520" s="130"/>
      <c r="Q520" s="130"/>
      <c r="R520" s="130"/>
      <c r="S520" s="130"/>
      <c r="T520" s="130"/>
      <c r="U520" s="130"/>
      <c r="V520" s="130"/>
      <c r="W520" s="130"/>
      <c r="X520" s="130"/>
      <c r="Y520" s="130"/>
      <c r="Z520" s="131"/>
      <c r="AA520" s="22"/>
    </row>
    <row r="521" spans="1:27" s="135" customFormat="1" ht="12.75" customHeight="1" thickBot="1">
      <c r="A521" s="132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5"/>
      <c r="AA521" s="1"/>
    </row>
    <row r="522" spans="1:27" s="135" customFormat="1" ht="12.75" customHeight="1" thickTop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1"/>
    </row>
    <row r="523" spans="1:27" s="135" customFormat="1" ht="1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s="135" customFormat="1" ht="28.5" customHeight="1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</row>
    <row r="525" spans="1:27" s="135" customFormat="1" ht="22.5" customHeight="1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</row>
    <row r="526" spans="1:27" s="135" customFormat="1" ht="15.75" customHeight="1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</row>
    <row r="527" spans="1:27" s="135" customFormat="1" ht="22.5" customHeight="1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</row>
    <row r="528" spans="1:27" s="135" customFormat="1" ht="12.75" customHeight="1">
      <c r="A528" s="141"/>
      <c r="B528" s="141"/>
      <c r="C528" s="141"/>
      <c r="D528" s="141"/>
      <c r="E528" s="141"/>
      <c r="F528" s="141"/>
      <c r="G528" s="141"/>
      <c r="H528" s="141"/>
      <c r="I528" s="141"/>
      <c r="J528" s="141"/>
      <c r="K528" s="141"/>
      <c r="L528" s="141"/>
      <c r="M528" s="141"/>
      <c r="N528" s="141"/>
      <c r="O528" s="141"/>
      <c r="P528" s="141"/>
      <c r="Q528" s="141"/>
      <c r="R528" s="141"/>
      <c r="S528" s="141"/>
      <c r="T528" s="141"/>
      <c r="U528" s="141"/>
      <c r="V528" s="141"/>
      <c r="W528" s="141"/>
      <c r="X528" s="141"/>
      <c r="Y528" s="141"/>
      <c r="Z528" s="141"/>
      <c r="AA528" s="141"/>
    </row>
    <row r="529" spans="1:27" s="135" customFormat="1" ht="15" customHeight="1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</row>
    <row r="530" spans="1:27" s="135" customFormat="1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</sheetData>
  <sheetProtection/>
  <mergeCells count="1153">
    <mergeCell ref="A505:B507"/>
    <mergeCell ref="C505:C507"/>
    <mergeCell ref="D505:D507"/>
    <mergeCell ref="A514:Z514"/>
    <mergeCell ref="X512:Z512"/>
    <mergeCell ref="A513:B513"/>
    <mergeCell ref="Q513:W513"/>
    <mergeCell ref="X513:Z513"/>
    <mergeCell ref="A515:Z515"/>
    <mergeCell ref="A518:D518"/>
    <mergeCell ref="O518:Z518"/>
    <mergeCell ref="A519:D519"/>
    <mergeCell ref="O519:Z519"/>
    <mergeCell ref="A511:B511"/>
    <mergeCell ref="Q511:W511"/>
    <mergeCell ref="X511:Z511"/>
    <mergeCell ref="A512:B512"/>
    <mergeCell ref="Q512:W512"/>
    <mergeCell ref="A508:B508"/>
    <mergeCell ref="Q508:W508"/>
    <mergeCell ref="X508:Z508"/>
    <mergeCell ref="A509:B509"/>
    <mergeCell ref="Q509:W509"/>
    <mergeCell ref="X509:Z509"/>
    <mergeCell ref="A510:B510"/>
    <mergeCell ref="Q510:W510"/>
    <mergeCell ref="X510:Z510"/>
    <mergeCell ref="E505:P505"/>
    <mergeCell ref="Q505:W507"/>
    <mergeCell ref="X505:Z507"/>
    <mergeCell ref="E506:H506"/>
    <mergeCell ref="I506:L506"/>
    <mergeCell ref="M506:P506"/>
    <mergeCell ref="E507:F507"/>
    <mergeCell ref="G507:H507"/>
    <mergeCell ref="I507:J507"/>
    <mergeCell ref="K507:L507"/>
    <mergeCell ref="M507:N507"/>
    <mergeCell ref="O507:P507"/>
    <mergeCell ref="D499:H499"/>
    <mergeCell ref="I499:T499"/>
    <mergeCell ref="R501:T501"/>
    <mergeCell ref="B503:Z503"/>
    <mergeCell ref="A504:Z504"/>
    <mergeCell ref="U499:Z500"/>
    <mergeCell ref="A500:A502"/>
    <mergeCell ref="B500:B502"/>
    <mergeCell ref="C500:C502"/>
    <mergeCell ref="D500:H502"/>
    <mergeCell ref="I500:N500"/>
    <mergeCell ref="O500:T500"/>
    <mergeCell ref="I501:K501"/>
    <mergeCell ref="L501:N501"/>
    <mergeCell ref="O501:Q501"/>
    <mergeCell ref="U501:W501"/>
    <mergeCell ref="X501:Z501"/>
    <mergeCell ref="I502:K502"/>
    <mergeCell ref="L502:N502"/>
    <mergeCell ref="O502:Q502"/>
    <mergeCell ref="R502:T502"/>
    <mergeCell ref="U502:W502"/>
    <mergeCell ref="X502:Z502"/>
    <mergeCell ref="A491:Z492"/>
    <mergeCell ref="A493:Z493"/>
    <mergeCell ref="A494:Z494"/>
    <mergeCell ref="D495:H495"/>
    <mergeCell ref="I495:T495"/>
    <mergeCell ref="U495:Z496"/>
    <mergeCell ref="A496:A498"/>
    <mergeCell ref="B496:B498"/>
    <mergeCell ref="C496:C498"/>
    <mergeCell ref="D496:H498"/>
    <mergeCell ref="I496:N496"/>
    <mergeCell ref="O496:T496"/>
    <mergeCell ref="I497:K497"/>
    <mergeCell ref="L497:N497"/>
    <mergeCell ref="O497:Q497"/>
    <mergeCell ref="R497:T497"/>
    <mergeCell ref="U497:W497"/>
    <mergeCell ref="X497:Z497"/>
    <mergeCell ref="I498:K498"/>
    <mergeCell ref="L498:N498"/>
    <mergeCell ref="O498:Q498"/>
    <mergeCell ref="R498:T498"/>
    <mergeCell ref="U498:W498"/>
    <mergeCell ref="X498:Z498"/>
    <mergeCell ref="A477:D477"/>
    <mergeCell ref="O477:Z477"/>
    <mergeCell ref="A481:Z481"/>
    <mergeCell ref="A483:Z483"/>
    <mergeCell ref="A485:Z485"/>
    <mergeCell ref="A487:N490"/>
    <mergeCell ref="O487:V488"/>
    <mergeCell ref="W487:Z488"/>
    <mergeCell ref="O489:V490"/>
    <mergeCell ref="W489:Z490"/>
    <mergeCell ref="A471:B471"/>
    <mergeCell ref="Q471:W471"/>
    <mergeCell ref="X471:Z471"/>
    <mergeCell ref="A472:B472"/>
    <mergeCell ref="Q472:W472"/>
    <mergeCell ref="X472:Z472"/>
    <mergeCell ref="A473:Z473"/>
    <mergeCell ref="A474:Z474"/>
    <mergeCell ref="A476:D476"/>
    <mergeCell ref="O476:Z476"/>
    <mergeCell ref="Q467:W467"/>
    <mergeCell ref="X467:Z467"/>
    <mergeCell ref="A468:B468"/>
    <mergeCell ref="Q468:W468"/>
    <mergeCell ref="X468:Z468"/>
    <mergeCell ref="A469:B469"/>
    <mergeCell ref="Q469:W469"/>
    <mergeCell ref="X469:Z469"/>
    <mergeCell ref="A470:B470"/>
    <mergeCell ref="Q470:W470"/>
    <mergeCell ref="X470:Z470"/>
    <mergeCell ref="B462:Z462"/>
    <mergeCell ref="A463:Z463"/>
    <mergeCell ref="A464:B466"/>
    <mergeCell ref="C464:C466"/>
    <mergeCell ref="D464:D466"/>
    <mergeCell ref="E464:P464"/>
    <mergeCell ref="Q464:W466"/>
    <mergeCell ref="X464:Z466"/>
    <mergeCell ref="E465:H465"/>
    <mergeCell ref="I465:L465"/>
    <mergeCell ref="M465:P465"/>
    <mergeCell ref="E466:F466"/>
    <mergeCell ref="G466:H466"/>
    <mergeCell ref="I466:J466"/>
    <mergeCell ref="K466:L466"/>
    <mergeCell ref="M466:N466"/>
    <mergeCell ref="O466:P466"/>
    <mergeCell ref="D458:H458"/>
    <mergeCell ref="I458:T458"/>
    <mergeCell ref="U458:Z459"/>
    <mergeCell ref="A459:A461"/>
    <mergeCell ref="B459:B461"/>
    <mergeCell ref="C459:C461"/>
    <mergeCell ref="D459:H461"/>
    <mergeCell ref="I459:N459"/>
    <mergeCell ref="O459:T459"/>
    <mergeCell ref="I460:K460"/>
    <mergeCell ref="L460:N460"/>
    <mergeCell ref="O460:Q460"/>
    <mergeCell ref="R460:T460"/>
    <mergeCell ref="U460:W460"/>
    <mergeCell ref="X460:Z460"/>
    <mergeCell ref="I461:K461"/>
    <mergeCell ref="L461:N461"/>
    <mergeCell ref="O461:Q461"/>
    <mergeCell ref="R461:T461"/>
    <mergeCell ref="U461:W461"/>
    <mergeCell ref="X461:Z461"/>
    <mergeCell ref="A452:Z452"/>
    <mergeCell ref="A453:Z453"/>
    <mergeCell ref="D454:H454"/>
    <mergeCell ref="I454:T454"/>
    <mergeCell ref="U454:Z455"/>
    <mergeCell ref="A455:A457"/>
    <mergeCell ref="B455:B457"/>
    <mergeCell ref="C455:C457"/>
    <mergeCell ref="D455:H457"/>
    <mergeCell ref="I455:N455"/>
    <mergeCell ref="O455:T455"/>
    <mergeCell ref="I456:K456"/>
    <mergeCell ref="L456:N456"/>
    <mergeCell ref="O456:Q456"/>
    <mergeCell ref="R456:T456"/>
    <mergeCell ref="U456:W456"/>
    <mergeCell ref="X456:Z456"/>
    <mergeCell ref="I457:K457"/>
    <mergeCell ref="L457:N457"/>
    <mergeCell ref="O457:Q457"/>
    <mergeCell ref="R457:T457"/>
    <mergeCell ref="U457:W457"/>
    <mergeCell ref="X457:Z457"/>
    <mergeCell ref="A440:Z440"/>
    <mergeCell ref="A442:Z442"/>
    <mergeCell ref="A444:Z444"/>
    <mergeCell ref="A446:N449"/>
    <mergeCell ref="O446:V447"/>
    <mergeCell ref="W446:Z447"/>
    <mergeCell ref="O448:V449"/>
    <mergeCell ref="W448:Z449"/>
    <mergeCell ref="A450:Z451"/>
    <mergeCell ref="A429:B429"/>
    <mergeCell ref="Q429:W429"/>
    <mergeCell ref="X429:Z429"/>
    <mergeCell ref="A430:Z430"/>
    <mergeCell ref="A431:Z431"/>
    <mergeCell ref="A435:D435"/>
    <mergeCell ref="O435:Z435"/>
    <mergeCell ref="A436:D436"/>
    <mergeCell ref="O436:Z436"/>
    <mergeCell ref="Q425:W425"/>
    <mergeCell ref="X425:Z425"/>
    <mergeCell ref="A426:B426"/>
    <mergeCell ref="Q426:W426"/>
    <mergeCell ref="X426:Z426"/>
    <mergeCell ref="A427:B427"/>
    <mergeCell ref="Q427:W427"/>
    <mergeCell ref="X427:Z427"/>
    <mergeCell ref="A428:B428"/>
    <mergeCell ref="Q428:W428"/>
    <mergeCell ref="X428:Z428"/>
    <mergeCell ref="B420:Z420"/>
    <mergeCell ref="A421:Z421"/>
    <mergeCell ref="A422:B424"/>
    <mergeCell ref="C422:C424"/>
    <mergeCell ref="D422:D424"/>
    <mergeCell ref="E422:P422"/>
    <mergeCell ref="Q422:W424"/>
    <mergeCell ref="X422:Z424"/>
    <mergeCell ref="E423:H423"/>
    <mergeCell ref="I423:L423"/>
    <mergeCell ref="M423:P423"/>
    <mergeCell ref="E424:F424"/>
    <mergeCell ref="G424:H424"/>
    <mergeCell ref="I424:J424"/>
    <mergeCell ref="K424:L424"/>
    <mergeCell ref="M424:N424"/>
    <mergeCell ref="O424:P424"/>
    <mergeCell ref="D416:H416"/>
    <mergeCell ref="I416:T416"/>
    <mergeCell ref="U416:Z417"/>
    <mergeCell ref="A417:A419"/>
    <mergeCell ref="B417:B419"/>
    <mergeCell ref="C417:C419"/>
    <mergeCell ref="D417:H419"/>
    <mergeCell ref="I417:N417"/>
    <mergeCell ref="O417:T417"/>
    <mergeCell ref="I418:K418"/>
    <mergeCell ref="L418:N418"/>
    <mergeCell ref="O418:Q418"/>
    <mergeCell ref="R418:T418"/>
    <mergeCell ref="U418:W418"/>
    <mergeCell ref="X418:Z418"/>
    <mergeCell ref="I419:K419"/>
    <mergeCell ref="L419:N419"/>
    <mergeCell ref="O419:Q419"/>
    <mergeCell ref="R419:T419"/>
    <mergeCell ref="U419:W419"/>
    <mergeCell ref="X419:Z419"/>
    <mergeCell ref="A408:Z409"/>
    <mergeCell ref="A410:Z410"/>
    <mergeCell ref="A411:Z411"/>
    <mergeCell ref="D412:H412"/>
    <mergeCell ref="I412:T412"/>
    <mergeCell ref="U412:Z413"/>
    <mergeCell ref="A413:A415"/>
    <mergeCell ref="B413:B415"/>
    <mergeCell ref="C413:C415"/>
    <mergeCell ref="D413:H415"/>
    <mergeCell ref="I413:N413"/>
    <mergeCell ref="O413:T413"/>
    <mergeCell ref="I414:K414"/>
    <mergeCell ref="L414:N414"/>
    <mergeCell ref="O414:Q414"/>
    <mergeCell ref="R414:T414"/>
    <mergeCell ref="U414:W414"/>
    <mergeCell ref="X414:Z414"/>
    <mergeCell ref="I415:K415"/>
    <mergeCell ref="L415:N415"/>
    <mergeCell ref="O415:Q415"/>
    <mergeCell ref="R415:T415"/>
    <mergeCell ref="U415:W415"/>
    <mergeCell ref="X415:Z415"/>
    <mergeCell ref="A398:Z398"/>
    <mergeCell ref="A400:Z400"/>
    <mergeCell ref="A402:Z402"/>
    <mergeCell ref="A404:N407"/>
    <mergeCell ref="O404:V405"/>
    <mergeCell ref="W404:Z405"/>
    <mergeCell ref="O406:V407"/>
    <mergeCell ref="W406:Z407"/>
    <mergeCell ref="Y299:Z299"/>
    <mergeCell ref="Y298:Z298"/>
    <mergeCell ref="Y258:Z258"/>
    <mergeCell ref="Y257:Z257"/>
    <mergeCell ref="Y256:Z256"/>
    <mergeCell ref="A375:AA375"/>
    <mergeCell ref="C371:C373"/>
    <mergeCell ref="D371:H373"/>
    <mergeCell ref="I371:N371"/>
    <mergeCell ref="O371:T371"/>
    <mergeCell ref="A376:B378"/>
    <mergeCell ref="C376:C378"/>
    <mergeCell ref="D376:E378"/>
    <mergeCell ref="F376:Q376"/>
    <mergeCell ref="R376:X378"/>
    <mergeCell ref="Y376:AA378"/>
    <mergeCell ref="F377:I377"/>
    <mergeCell ref="J377:M377"/>
    <mergeCell ref="N377:Q377"/>
    <mergeCell ref="F378:G378"/>
    <mergeCell ref="H378:I378"/>
    <mergeCell ref="J378:K378"/>
    <mergeCell ref="L378:M378"/>
    <mergeCell ref="N378:O378"/>
    <mergeCell ref="A386:AA387"/>
    <mergeCell ref="A391:D391"/>
    <mergeCell ref="P391:AA391"/>
    <mergeCell ref="A385:AA385"/>
    <mergeCell ref="A380:B380"/>
    <mergeCell ref="D380:E380"/>
    <mergeCell ref="A392:D392"/>
    <mergeCell ref="P392:AA392"/>
    <mergeCell ref="A383:B383"/>
    <mergeCell ref="D383:E383"/>
    <mergeCell ref="R383:X383"/>
    <mergeCell ref="Y383:AA383"/>
    <mergeCell ref="A384:B384"/>
    <mergeCell ref="D384:E384"/>
    <mergeCell ref="R384:X384"/>
    <mergeCell ref="Y384:AA384"/>
    <mergeCell ref="R380:X380"/>
    <mergeCell ref="Y380:AA380"/>
    <mergeCell ref="A381:B381"/>
    <mergeCell ref="D381:E381"/>
    <mergeCell ref="R381:X381"/>
    <mergeCell ref="Y381:AA381"/>
    <mergeCell ref="A382:B382"/>
    <mergeCell ref="D382:E382"/>
    <mergeCell ref="R382:X382"/>
    <mergeCell ref="Y382:AA382"/>
    <mergeCell ref="P378:Q378"/>
    <mergeCell ref="D370:H370"/>
    <mergeCell ref="I370:T370"/>
    <mergeCell ref="U370:AA371"/>
    <mergeCell ref="A371:A373"/>
    <mergeCell ref="B371:B373"/>
    <mergeCell ref="I372:K372"/>
    <mergeCell ref="L372:N372"/>
    <mergeCell ref="O372:Q372"/>
    <mergeCell ref="R372:T372"/>
    <mergeCell ref="U372:W372"/>
    <mergeCell ref="X372:AA372"/>
    <mergeCell ref="I373:K373"/>
    <mergeCell ref="L373:N373"/>
    <mergeCell ref="O373:Q373"/>
    <mergeCell ref="R373:T373"/>
    <mergeCell ref="U373:W373"/>
    <mergeCell ref="X373:AA373"/>
    <mergeCell ref="A374:B374"/>
    <mergeCell ref="C374:AA374"/>
    <mergeCell ref="A364:AA364"/>
    <mergeCell ref="A365:AA365"/>
    <mergeCell ref="D366:H366"/>
    <mergeCell ref="I366:T366"/>
    <mergeCell ref="U366:AA367"/>
    <mergeCell ref="A367:A369"/>
    <mergeCell ref="B367:B369"/>
    <mergeCell ref="C367:C369"/>
    <mergeCell ref="D367:H369"/>
    <mergeCell ref="I367:N367"/>
    <mergeCell ref="O367:T367"/>
    <mergeCell ref="I368:K368"/>
    <mergeCell ref="L368:N368"/>
    <mergeCell ref="O368:Q368"/>
    <mergeCell ref="R368:T368"/>
    <mergeCell ref="U368:W368"/>
    <mergeCell ref="X368:AA368"/>
    <mergeCell ref="I369:K369"/>
    <mergeCell ref="L369:N369"/>
    <mergeCell ref="O369:Q369"/>
    <mergeCell ref="R369:T369"/>
    <mergeCell ref="U369:W369"/>
    <mergeCell ref="X369:AA369"/>
    <mergeCell ref="A352:AA352"/>
    <mergeCell ref="A354:AA354"/>
    <mergeCell ref="A356:AA356"/>
    <mergeCell ref="A358:O361"/>
    <mergeCell ref="P358:W359"/>
    <mergeCell ref="X358:AA359"/>
    <mergeCell ref="P360:W361"/>
    <mergeCell ref="X360:AA361"/>
    <mergeCell ref="A362:AA363"/>
    <mergeCell ref="A341:B341"/>
    <mergeCell ref="D341:E341"/>
    <mergeCell ref="R341:X341"/>
    <mergeCell ref="Y341:Z341"/>
    <mergeCell ref="A342:Z342"/>
    <mergeCell ref="A343:Z343"/>
    <mergeCell ref="A346:D346"/>
    <mergeCell ref="P346:Z346"/>
    <mergeCell ref="A347:D347"/>
    <mergeCell ref="P347:Z348"/>
    <mergeCell ref="A338:B338"/>
    <mergeCell ref="D338:E338"/>
    <mergeCell ref="R338:X338"/>
    <mergeCell ref="A339:B339"/>
    <mergeCell ref="D339:E339"/>
    <mergeCell ref="R339:X339"/>
    <mergeCell ref="A340:B340"/>
    <mergeCell ref="D340:E340"/>
    <mergeCell ref="R340:X340"/>
    <mergeCell ref="U332:W332"/>
    <mergeCell ref="X332:Z332"/>
    <mergeCell ref="A333:B333"/>
    <mergeCell ref="C333:Z333"/>
    <mergeCell ref="A334:Z334"/>
    <mergeCell ref="A335:B337"/>
    <mergeCell ref="C335:C337"/>
    <mergeCell ref="D335:E337"/>
    <mergeCell ref="F335:Q335"/>
    <mergeCell ref="R335:X337"/>
    <mergeCell ref="Y335:Z337"/>
    <mergeCell ref="F336:I336"/>
    <mergeCell ref="J336:M336"/>
    <mergeCell ref="N336:Q336"/>
    <mergeCell ref="F337:G337"/>
    <mergeCell ref="H337:I337"/>
    <mergeCell ref="J337:K337"/>
    <mergeCell ref="L337:M337"/>
    <mergeCell ref="N337:O337"/>
    <mergeCell ref="P337:Q337"/>
    <mergeCell ref="Y340:Z340"/>
    <mergeCell ref="Y339:Z339"/>
    <mergeCell ref="Y338:Z338"/>
    <mergeCell ref="D329:H329"/>
    <mergeCell ref="I329:T329"/>
    <mergeCell ref="U329:Z330"/>
    <mergeCell ref="U331:W331"/>
    <mergeCell ref="X331:Z331"/>
    <mergeCell ref="I332:K332"/>
    <mergeCell ref="L332:N332"/>
    <mergeCell ref="A330:A332"/>
    <mergeCell ref="B330:B332"/>
    <mergeCell ref="C330:C332"/>
    <mergeCell ref="D330:H332"/>
    <mergeCell ref="I330:N330"/>
    <mergeCell ref="O330:T330"/>
    <mergeCell ref="I331:K331"/>
    <mergeCell ref="L331:N331"/>
    <mergeCell ref="O331:Q331"/>
    <mergeCell ref="R331:T331"/>
    <mergeCell ref="O332:Q332"/>
    <mergeCell ref="R332:T332"/>
    <mergeCell ref="A317:O320"/>
    <mergeCell ref="P317:W318"/>
    <mergeCell ref="X317:Z318"/>
    <mergeCell ref="P319:W320"/>
    <mergeCell ref="X319:Z320"/>
    <mergeCell ref="A321:Z322"/>
    <mergeCell ref="A323:Z323"/>
    <mergeCell ref="A324:Z324"/>
    <mergeCell ref="D325:H325"/>
    <mergeCell ref="I325:T325"/>
    <mergeCell ref="U325:Z326"/>
    <mergeCell ref="A326:A328"/>
    <mergeCell ref="B326:B328"/>
    <mergeCell ref="C326:C328"/>
    <mergeCell ref="D326:H328"/>
    <mergeCell ref="I326:N326"/>
    <mergeCell ref="O326:T326"/>
    <mergeCell ref="I327:K327"/>
    <mergeCell ref="L327:N327"/>
    <mergeCell ref="O327:Q327"/>
    <mergeCell ref="R327:T327"/>
    <mergeCell ref="U327:W327"/>
    <mergeCell ref="X327:Z327"/>
    <mergeCell ref="I328:K328"/>
    <mergeCell ref="L328:N328"/>
    <mergeCell ref="O328:Q328"/>
    <mergeCell ref="R328:T328"/>
    <mergeCell ref="U328:W328"/>
    <mergeCell ref="X328:Z328"/>
    <mergeCell ref="A301:Z301"/>
    <mergeCell ref="A302:Z302"/>
    <mergeCell ref="A305:D305"/>
    <mergeCell ref="P305:Z305"/>
    <mergeCell ref="A306:D306"/>
    <mergeCell ref="P306:Z307"/>
    <mergeCell ref="A311:Z311"/>
    <mergeCell ref="A313:Z313"/>
    <mergeCell ref="A315:Z315"/>
    <mergeCell ref="A298:B298"/>
    <mergeCell ref="D298:E298"/>
    <mergeCell ref="R298:X298"/>
    <mergeCell ref="A299:B299"/>
    <mergeCell ref="D299:E299"/>
    <mergeCell ref="R299:X299"/>
    <mergeCell ref="A300:B300"/>
    <mergeCell ref="D300:E300"/>
    <mergeCell ref="R300:X300"/>
    <mergeCell ref="Y300:Z300"/>
    <mergeCell ref="A292:B292"/>
    <mergeCell ref="C292:Z292"/>
    <mergeCell ref="A293:Z293"/>
    <mergeCell ref="A294:B297"/>
    <mergeCell ref="C294:C297"/>
    <mergeCell ref="D294:E297"/>
    <mergeCell ref="F294:Q294"/>
    <mergeCell ref="R294:X296"/>
    <mergeCell ref="Y294:Z296"/>
    <mergeCell ref="F295:I295"/>
    <mergeCell ref="J295:M295"/>
    <mergeCell ref="N295:Q295"/>
    <mergeCell ref="F296:G296"/>
    <mergeCell ref="H296:I296"/>
    <mergeCell ref="J296:K296"/>
    <mergeCell ref="L296:M296"/>
    <mergeCell ref="N296:O296"/>
    <mergeCell ref="P296:Q296"/>
    <mergeCell ref="R297:X297"/>
    <mergeCell ref="Y297:Z297"/>
    <mergeCell ref="D288:H288"/>
    <mergeCell ref="I288:T288"/>
    <mergeCell ref="U288:Z289"/>
    <mergeCell ref="U290:W290"/>
    <mergeCell ref="X290:Z290"/>
    <mergeCell ref="I291:K291"/>
    <mergeCell ref="A289:A291"/>
    <mergeCell ref="B289:B291"/>
    <mergeCell ref="C289:C291"/>
    <mergeCell ref="D289:H291"/>
    <mergeCell ref="I289:N289"/>
    <mergeCell ref="O289:T289"/>
    <mergeCell ref="I290:K290"/>
    <mergeCell ref="L290:N290"/>
    <mergeCell ref="O290:Q290"/>
    <mergeCell ref="R290:T290"/>
    <mergeCell ref="L291:N291"/>
    <mergeCell ref="O291:Q291"/>
    <mergeCell ref="R291:T291"/>
    <mergeCell ref="U291:W291"/>
    <mergeCell ref="X291:Z291"/>
    <mergeCell ref="A280:Z281"/>
    <mergeCell ref="A282:Z282"/>
    <mergeCell ref="A283:Z283"/>
    <mergeCell ref="D284:H284"/>
    <mergeCell ref="I284:T284"/>
    <mergeCell ref="U284:Z285"/>
    <mergeCell ref="A285:A287"/>
    <mergeCell ref="B285:B287"/>
    <mergeCell ref="C285:C287"/>
    <mergeCell ref="D285:H287"/>
    <mergeCell ref="I285:N285"/>
    <mergeCell ref="O285:T285"/>
    <mergeCell ref="I286:K286"/>
    <mergeCell ref="L286:N286"/>
    <mergeCell ref="O286:Q286"/>
    <mergeCell ref="R286:T286"/>
    <mergeCell ref="U286:W286"/>
    <mergeCell ref="X286:Z286"/>
    <mergeCell ref="I287:K287"/>
    <mergeCell ref="L287:N287"/>
    <mergeCell ref="O287:Q287"/>
    <mergeCell ref="R287:T287"/>
    <mergeCell ref="U287:W287"/>
    <mergeCell ref="X287:Z287"/>
    <mergeCell ref="A262:Z262"/>
    <mergeCell ref="A264:D264"/>
    <mergeCell ref="P264:Z264"/>
    <mergeCell ref="A265:D265"/>
    <mergeCell ref="P265:Z265"/>
    <mergeCell ref="A270:Z270"/>
    <mergeCell ref="A272:Z272"/>
    <mergeCell ref="A274:Z274"/>
    <mergeCell ref="A276:O279"/>
    <mergeCell ref="P276:W277"/>
    <mergeCell ref="X276:Z277"/>
    <mergeCell ref="P278:W279"/>
    <mergeCell ref="X278:Z279"/>
    <mergeCell ref="A259:B259"/>
    <mergeCell ref="D259:E259"/>
    <mergeCell ref="R259:X259"/>
    <mergeCell ref="Y259:Z259"/>
    <mergeCell ref="A260:B260"/>
    <mergeCell ref="D260:E260"/>
    <mergeCell ref="R260:X260"/>
    <mergeCell ref="Y260:Z260"/>
    <mergeCell ref="A261:Z261"/>
    <mergeCell ref="A256:B256"/>
    <mergeCell ref="D256:E256"/>
    <mergeCell ref="R256:X256"/>
    <mergeCell ref="A257:B257"/>
    <mergeCell ref="D257:E257"/>
    <mergeCell ref="R257:X257"/>
    <mergeCell ref="A258:B258"/>
    <mergeCell ref="D258:E258"/>
    <mergeCell ref="R258:X258"/>
    <mergeCell ref="A251:B251"/>
    <mergeCell ref="C251:Z251"/>
    <mergeCell ref="A252:Z252"/>
    <mergeCell ref="A253:B255"/>
    <mergeCell ref="C253:C255"/>
    <mergeCell ref="D253:E255"/>
    <mergeCell ref="F253:Q253"/>
    <mergeCell ref="R253:X255"/>
    <mergeCell ref="Y253:Z255"/>
    <mergeCell ref="F254:I254"/>
    <mergeCell ref="J254:M254"/>
    <mergeCell ref="N254:Q254"/>
    <mergeCell ref="F255:G255"/>
    <mergeCell ref="H255:I255"/>
    <mergeCell ref="J255:K255"/>
    <mergeCell ref="L255:M255"/>
    <mergeCell ref="N255:O255"/>
    <mergeCell ref="P255:Q255"/>
    <mergeCell ref="D247:H247"/>
    <mergeCell ref="I247:T247"/>
    <mergeCell ref="U247:Z248"/>
    <mergeCell ref="A248:A250"/>
    <mergeCell ref="B248:B250"/>
    <mergeCell ref="C248:C250"/>
    <mergeCell ref="D248:H250"/>
    <mergeCell ref="I248:N248"/>
    <mergeCell ref="O248:T248"/>
    <mergeCell ref="I249:K249"/>
    <mergeCell ref="L249:N249"/>
    <mergeCell ref="O249:Q249"/>
    <mergeCell ref="R249:T249"/>
    <mergeCell ref="U249:W249"/>
    <mergeCell ref="X249:Z249"/>
    <mergeCell ref="I250:K250"/>
    <mergeCell ref="L250:N250"/>
    <mergeCell ref="O250:Q250"/>
    <mergeCell ref="R250:T250"/>
    <mergeCell ref="U250:W250"/>
    <mergeCell ref="X250:Z250"/>
    <mergeCell ref="A241:Z241"/>
    <mergeCell ref="A242:Z242"/>
    <mergeCell ref="D243:H243"/>
    <mergeCell ref="I243:T243"/>
    <mergeCell ref="U243:Z244"/>
    <mergeCell ref="A244:A246"/>
    <mergeCell ref="B244:B246"/>
    <mergeCell ref="C244:C246"/>
    <mergeCell ref="D244:H246"/>
    <mergeCell ref="I244:N244"/>
    <mergeCell ref="O244:T244"/>
    <mergeCell ref="I245:K245"/>
    <mergeCell ref="L245:N245"/>
    <mergeCell ref="O245:Q245"/>
    <mergeCell ref="R245:T245"/>
    <mergeCell ref="U245:W245"/>
    <mergeCell ref="X245:Z245"/>
    <mergeCell ref="I246:K246"/>
    <mergeCell ref="L246:N246"/>
    <mergeCell ref="O246:Q246"/>
    <mergeCell ref="R246:T246"/>
    <mergeCell ref="U246:W246"/>
    <mergeCell ref="X246:Z246"/>
    <mergeCell ref="A229:Z229"/>
    <mergeCell ref="A231:Z231"/>
    <mergeCell ref="A233:Z233"/>
    <mergeCell ref="A235:O238"/>
    <mergeCell ref="P235:W236"/>
    <mergeCell ref="X235:Z236"/>
    <mergeCell ref="P237:W238"/>
    <mergeCell ref="X237:Z238"/>
    <mergeCell ref="A239:Z240"/>
    <mergeCell ref="A220:B220"/>
    <mergeCell ref="D220:E220"/>
    <mergeCell ref="R220:X220"/>
    <mergeCell ref="Y220:Z220"/>
    <mergeCell ref="A221:Z221"/>
    <mergeCell ref="A222:Z222"/>
    <mergeCell ref="A224:D224"/>
    <mergeCell ref="P224:Z224"/>
    <mergeCell ref="A225:D225"/>
    <mergeCell ref="P225:Z225"/>
    <mergeCell ref="A217:B217"/>
    <mergeCell ref="D217:E217"/>
    <mergeCell ref="R217:X217"/>
    <mergeCell ref="A218:B218"/>
    <mergeCell ref="D218:E218"/>
    <mergeCell ref="R218:X218"/>
    <mergeCell ref="A219:B219"/>
    <mergeCell ref="D219:E219"/>
    <mergeCell ref="R219:X219"/>
    <mergeCell ref="A211:B212"/>
    <mergeCell ref="C211:Z212"/>
    <mergeCell ref="A213:Z213"/>
    <mergeCell ref="A214:B216"/>
    <mergeCell ref="C214:C216"/>
    <mergeCell ref="D214:E216"/>
    <mergeCell ref="F214:Q214"/>
    <mergeCell ref="R214:X216"/>
    <mergeCell ref="Y214:Z216"/>
    <mergeCell ref="F215:I215"/>
    <mergeCell ref="J215:M215"/>
    <mergeCell ref="N215:Q215"/>
    <mergeCell ref="F216:G216"/>
    <mergeCell ref="H216:I216"/>
    <mergeCell ref="J216:K216"/>
    <mergeCell ref="L216:M216"/>
    <mergeCell ref="N216:O216"/>
    <mergeCell ref="P216:Q216"/>
    <mergeCell ref="Y219:Z219"/>
    <mergeCell ref="Y218:Z218"/>
    <mergeCell ref="Y217:Z217"/>
    <mergeCell ref="D207:H207"/>
    <mergeCell ref="I207:T207"/>
    <mergeCell ref="U207:Z208"/>
    <mergeCell ref="U209:W209"/>
    <mergeCell ref="X209:Z209"/>
    <mergeCell ref="I210:K210"/>
    <mergeCell ref="L210:N210"/>
    <mergeCell ref="A208:A210"/>
    <mergeCell ref="B208:B210"/>
    <mergeCell ref="C208:C210"/>
    <mergeCell ref="D208:H210"/>
    <mergeCell ref="I208:N208"/>
    <mergeCell ref="O208:T208"/>
    <mergeCell ref="I209:K209"/>
    <mergeCell ref="L209:N209"/>
    <mergeCell ref="O209:Q209"/>
    <mergeCell ref="R209:T209"/>
    <mergeCell ref="O210:Q210"/>
    <mergeCell ref="R210:T210"/>
    <mergeCell ref="U210:W210"/>
    <mergeCell ref="X210:Z210"/>
    <mergeCell ref="D203:H203"/>
    <mergeCell ref="I203:T203"/>
    <mergeCell ref="U203:Z204"/>
    <mergeCell ref="U205:W205"/>
    <mergeCell ref="X205:Z205"/>
    <mergeCell ref="I206:K206"/>
    <mergeCell ref="A204:A206"/>
    <mergeCell ref="B204:B206"/>
    <mergeCell ref="C204:C206"/>
    <mergeCell ref="D204:H206"/>
    <mergeCell ref="I204:N204"/>
    <mergeCell ref="O204:T204"/>
    <mergeCell ref="I205:K205"/>
    <mergeCell ref="L205:N205"/>
    <mergeCell ref="O205:Q205"/>
    <mergeCell ref="R205:T205"/>
    <mergeCell ref="L206:N206"/>
    <mergeCell ref="O206:Q206"/>
    <mergeCell ref="R206:T206"/>
    <mergeCell ref="U206:W206"/>
    <mergeCell ref="X206:Z206"/>
    <mergeCell ref="A193:Z193"/>
    <mergeCell ref="A195:O198"/>
    <mergeCell ref="P195:W196"/>
    <mergeCell ref="X195:Z196"/>
    <mergeCell ref="P197:W198"/>
    <mergeCell ref="X197:Z198"/>
    <mergeCell ref="A199:Z200"/>
    <mergeCell ref="A201:Z201"/>
    <mergeCell ref="A202:Z202"/>
    <mergeCell ref="A2:Z2"/>
    <mergeCell ref="A3:Z3"/>
    <mergeCell ref="A4:Z4"/>
    <mergeCell ref="A5:Z5"/>
    <mergeCell ref="A6:Z6"/>
    <mergeCell ref="A7:Z7"/>
    <mergeCell ref="C9:I9"/>
    <mergeCell ref="A189:Z189"/>
    <mergeCell ref="A191:Z191"/>
    <mergeCell ref="Y87:Z87"/>
    <mergeCell ref="Y86:Z86"/>
    <mergeCell ref="Y85:Z85"/>
    <mergeCell ref="Y84:Z84"/>
    <mergeCell ref="A31:A35"/>
    <mergeCell ref="B31:B35"/>
    <mergeCell ref="C31:C35"/>
    <mergeCell ref="I33:K35"/>
    <mergeCell ref="L33:N35"/>
    <mergeCell ref="I26:K26"/>
    <mergeCell ref="L26:N26"/>
    <mergeCell ref="I31:N31"/>
    <mergeCell ref="I32:K32"/>
    <mergeCell ref="L32:N32"/>
    <mergeCell ref="I27:K29"/>
    <mergeCell ref="L27:N29"/>
    <mergeCell ref="D24:H24"/>
    <mergeCell ref="B25:B29"/>
    <mergeCell ref="C25:C29"/>
    <mergeCell ref="D25:H29"/>
    <mergeCell ref="D30:H30"/>
    <mergeCell ref="D31:H35"/>
    <mergeCell ref="A10:Z10"/>
    <mergeCell ref="A12:Z12"/>
    <mergeCell ref="A14:Z14"/>
    <mergeCell ref="A16:O19"/>
    <mergeCell ref="P16:W17"/>
    <mergeCell ref="X16:Z17"/>
    <mergeCell ref="A25:A29"/>
    <mergeCell ref="O26:Q26"/>
    <mergeCell ref="R26:T26"/>
    <mergeCell ref="U26:W26"/>
    <mergeCell ref="O27:Q29"/>
    <mergeCell ref="R27:T29"/>
    <mergeCell ref="U27:W29"/>
    <mergeCell ref="X26:Z26"/>
    <mergeCell ref="P18:W19"/>
    <mergeCell ref="X18:Z19"/>
    <mergeCell ref="A20:Z21"/>
    <mergeCell ref="A22:Z22"/>
    <mergeCell ref="A23:Z23"/>
    <mergeCell ref="I24:T24"/>
    <mergeCell ref="U24:Z25"/>
    <mergeCell ref="I25:N25"/>
    <mergeCell ref="O25:T25"/>
    <mergeCell ref="O33:Q35"/>
    <mergeCell ref="R33:T35"/>
    <mergeCell ref="O32:Q32"/>
    <mergeCell ref="R32:T32"/>
    <mergeCell ref="U32:W32"/>
    <mergeCell ref="X32:Z32"/>
    <mergeCell ref="X27:Z29"/>
    <mergeCell ref="I30:T30"/>
    <mergeCell ref="U30:Z31"/>
    <mergeCell ref="O31:T31"/>
    <mergeCell ref="D75:H75"/>
    <mergeCell ref="A76:A78"/>
    <mergeCell ref="B76:B78"/>
    <mergeCell ref="C76:C78"/>
    <mergeCell ref="D76:H78"/>
    <mergeCell ref="I71:T71"/>
    <mergeCell ref="I72:N72"/>
    <mergeCell ref="A36:B37"/>
    <mergeCell ref="A39:B41"/>
    <mergeCell ref="C39:C41"/>
    <mergeCell ref="D39:E41"/>
    <mergeCell ref="F40:I40"/>
    <mergeCell ref="F41:G41"/>
    <mergeCell ref="H41:I41"/>
    <mergeCell ref="A45:B45"/>
    <mergeCell ref="A46:B46"/>
    <mergeCell ref="A52:D52"/>
    <mergeCell ref="A42:B42"/>
    <mergeCell ref="D42:E42"/>
    <mergeCell ref="A43:B43"/>
    <mergeCell ref="D43:E43"/>
    <mergeCell ref="A44:B44"/>
    <mergeCell ref="D44:E44"/>
    <mergeCell ref="D45:E45"/>
    <mergeCell ref="D46:E46"/>
    <mergeCell ref="A79:B79"/>
    <mergeCell ref="A81:B83"/>
    <mergeCell ref="C81:C83"/>
    <mergeCell ref="D81:E83"/>
    <mergeCell ref="F83:G83"/>
    <mergeCell ref="A84:B84"/>
    <mergeCell ref="U33:W35"/>
    <mergeCell ref="X33:Z35"/>
    <mergeCell ref="C36:Z37"/>
    <mergeCell ref="A38:Z38"/>
    <mergeCell ref="F39:Q39"/>
    <mergeCell ref="R77:T77"/>
    <mergeCell ref="U77:W77"/>
    <mergeCell ref="I73:K73"/>
    <mergeCell ref="L73:N73"/>
    <mergeCell ref="A51:D51"/>
    <mergeCell ref="I75:T75"/>
    <mergeCell ref="U75:Z76"/>
    <mergeCell ref="I76:N76"/>
    <mergeCell ref="O76:T76"/>
    <mergeCell ref="I77:K77"/>
    <mergeCell ref="X77:Z77"/>
    <mergeCell ref="L77:N77"/>
    <mergeCell ref="O77:Q77"/>
    <mergeCell ref="B72:B74"/>
    <mergeCell ref="C72:C74"/>
    <mergeCell ref="A67:Z68"/>
    <mergeCell ref="A69:Z69"/>
    <mergeCell ref="A70:Z70"/>
    <mergeCell ref="D71:H71"/>
    <mergeCell ref="A72:A74"/>
    <mergeCell ref="X74:Z74"/>
    <mergeCell ref="U71:Z72"/>
    <mergeCell ref="D72:H74"/>
    <mergeCell ref="X116:Z117"/>
    <mergeCell ref="R115:T115"/>
    <mergeCell ref="J83:K83"/>
    <mergeCell ref="A90:B90"/>
    <mergeCell ref="A94:D94"/>
    <mergeCell ref="A95:D95"/>
    <mergeCell ref="A86:B86"/>
    <mergeCell ref="D86:E86"/>
    <mergeCell ref="A87:B87"/>
    <mergeCell ref="A85:B85"/>
    <mergeCell ref="D87:E87"/>
    <mergeCell ref="A88:B88"/>
    <mergeCell ref="D88:E88"/>
    <mergeCell ref="D90:E90"/>
    <mergeCell ref="D84:E84"/>
    <mergeCell ref="D85:E85"/>
    <mergeCell ref="R84:X84"/>
    <mergeCell ref="R85:X85"/>
    <mergeCell ref="R86:X86"/>
    <mergeCell ref="R87:X87"/>
    <mergeCell ref="R88:X88"/>
    <mergeCell ref="R90:X90"/>
    <mergeCell ref="Y90:Z90"/>
    <mergeCell ref="A112:Z112"/>
    <mergeCell ref="D113:H113"/>
    <mergeCell ref="I113:T113"/>
    <mergeCell ref="U113:Z114"/>
    <mergeCell ref="A105:O108"/>
    <mergeCell ref="A103:Z103"/>
    <mergeCell ref="A114:A117"/>
    <mergeCell ref="B114:B117"/>
    <mergeCell ref="C114:C117"/>
    <mergeCell ref="Y88:Z88"/>
    <mergeCell ref="A119:A122"/>
    <mergeCell ref="B119:B122"/>
    <mergeCell ref="C119:C122"/>
    <mergeCell ref="D119:H122"/>
    <mergeCell ref="I120:K120"/>
    <mergeCell ref="P94:Z94"/>
    <mergeCell ref="P95:Z95"/>
    <mergeCell ref="A100:Z100"/>
    <mergeCell ref="A101:Z101"/>
    <mergeCell ref="P105:W106"/>
    <mergeCell ref="X105:Z106"/>
    <mergeCell ref="P107:W108"/>
    <mergeCell ref="X107:Z108"/>
    <mergeCell ref="A109:Z110"/>
    <mergeCell ref="A111:Z111"/>
    <mergeCell ref="X115:Z115"/>
    <mergeCell ref="L116:N117"/>
    <mergeCell ref="O116:Q117"/>
    <mergeCell ref="R116:T117"/>
    <mergeCell ref="L115:N115"/>
    <mergeCell ref="H127:I127"/>
    <mergeCell ref="J127:K127"/>
    <mergeCell ref="A124:Z124"/>
    <mergeCell ref="F125:Q125"/>
    <mergeCell ref="U116:W117"/>
    <mergeCell ref="A151:O154"/>
    <mergeCell ref="P151:W152"/>
    <mergeCell ref="D114:H117"/>
    <mergeCell ref="I114:N114"/>
    <mergeCell ref="O114:T114"/>
    <mergeCell ref="I115:K115"/>
    <mergeCell ref="I116:K117"/>
    <mergeCell ref="I162:K163"/>
    <mergeCell ref="L162:N163"/>
    <mergeCell ref="A149:Z149"/>
    <mergeCell ref="X151:Z152"/>
    <mergeCell ref="X153:Z154"/>
    <mergeCell ref="L127:M127"/>
    <mergeCell ref="N127:O127"/>
    <mergeCell ref="P127:Q127"/>
    <mergeCell ref="A128:B128"/>
    <mergeCell ref="A139:D139"/>
    <mergeCell ref="O162:Q163"/>
    <mergeCell ref="F127:G127"/>
    <mergeCell ref="A140:D140"/>
    <mergeCell ref="A129:B129"/>
    <mergeCell ref="A130:B130"/>
    <mergeCell ref="A131:B131"/>
    <mergeCell ref="A132:B132"/>
    <mergeCell ref="D132:E132"/>
    <mergeCell ref="A133:B133"/>
    <mergeCell ref="D133:E133"/>
    <mergeCell ref="F171:Q171"/>
    <mergeCell ref="N172:Q172"/>
    <mergeCell ref="P173:Q173"/>
    <mergeCell ref="I167:K168"/>
    <mergeCell ref="L167:N168"/>
    <mergeCell ref="O167:Q168"/>
    <mergeCell ref="N173:O173"/>
    <mergeCell ref="R167:T168"/>
    <mergeCell ref="U167:W168"/>
    <mergeCell ref="X167:Z168"/>
    <mergeCell ref="A165:A168"/>
    <mergeCell ref="B165:B168"/>
    <mergeCell ref="U164:Z165"/>
    <mergeCell ref="I166:K166"/>
    <mergeCell ref="L166:N166"/>
    <mergeCell ref="O166:Q166"/>
    <mergeCell ref="R166:T166"/>
    <mergeCell ref="A155:Z156"/>
    <mergeCell ref="A157:Z157"/>
    <mergeCell ref="A158:Z158"/>
    <mergeCell ref="D159:H159"/>
    <mergeCell ref="I159:T159"/>
    <mergeCell ref="U159:Z160"/>
    <mergeCell ref="A160:A163"/>
    <mergeCell ref="B160:B163"/>
    <mergeCell ref="C160:C163"/>
    <mergeCell ref="D160:H163"/>
    <mergeCell ref="P153:W154"/>
    <mergeCell ref="O73:Q73"/>
    <mergeCell ref="R73:T73"/>
    <mergeCell ref="U73:W73"/>
    <mergeCell ref="X73:Z73"/>
    <mergeCell ref="I74:K74"/>
    <mergeCell ref="L74:N74"/>
    <mergeCell ref="O74:Q74"/>
    <mergeCell ref="R74:T74"/>
    <mergeCell ref="U74:W74"/>
    <mergeCell ref="I78:K78"/>
    <mergeCell ref="L78:N78"/>
    <mergeCell ref="O78:Q78"/>
    <mergeCell ref="I165:N165"/>
    <mergeCell ref="I164:T164"/>
    <mergeCell ref="O165:T165"/>
    <mergeCell ref="I160:N160"/>
    <mergeCell ref="O160:T160"/>
    <mergeCell ref="I161:K161"/>
    <mergeCell ref="L161:N161"/>
    <mergeCell ref="O161:Q161"/>
    <mergeCell ref="R161:T161"/>
    <mergeCell ref="C123:Z123"/>
    <mergeCell ref="D130:E130"/>
    <mergeCell ref="D131:E131"/>
    <mergeCell ref="A134:Z134"/>
    <mergeCell ref="A135:Z135"/>
    <mergeCell ref="A145:Z145"/>
    <mergeCell ref="A147:Z147"/>
    <mergeCell ref="R125:X127"/>
    <mergeCell ref="Y39:Z41"/>
    <mergeCell ref="J40:M40"/>
    <mergeCell ref="N40:Q40"/>
    <mergeCell ref="J41:K41"/>
    <mergeCell ref="L41:M41"/>
    <mergeCell ref="N41:O41"/>
    <mergeCell ref="P41:Q41"/>
    <mergeCell ref="R39:X41"/>
    <mergeCell ref="R42:X42"/>
    <mergeCell ref="Y42:Z42"/>
    <mergeCell ref="R43:X43"/>
    <mergeCell ref="Y43:Z43"/>
    <mergeCell ref="R44:X44"/>
    <mergeCell ref="Y44:Z44"/>
    <mergeCell ref="R45:X45"/>
    <mergeCell ref="Y45:Z45"/>
    <mergeCell ref="R46:X46"/>
    <mergeCell ref="Y46:Z46"/>
    <mergeCell ref="A47:Z47"/>
    <mergeCell ref="A48:Z48"/>
    <mergeCell ref="P51:Z51"/>
    <mergeCell ref="P65:W66"/>
    <mergeCell ref="X65:Z66"/>
    <mergeCell ref="P52:Z52"/>
    <mergeCell ref="A57:Z57"/>
    <mergeCell ref="A59:Z59"/>
    <mergeCell ref="A61:Z61"/>
    <mergeCell ref="A63:O66"/>
    <mergeCell ref="P63:W64"/>
    <mergeCell ref="X63:Z64"/>
    <mergeCell ref="O72:T72"/>
    <mergeCell ref="R78:T78"/>
    <mergeCell ref="U78:W78"/>
    <mergeCell ref="A91:Z91"/>
    <mergeCell ref="A92:Z92"/>
    <mergeCell ref="R89:X89"/>
    <mergeCell ref="Y89:Z89"/>
    <mergeCell ref="J82:M82"/>
    <mergeCell ref="N82:Q82"/>
    <mergeCell ref="L83:M83"/>
    <mergeCell ref="N83:O83"/>
    <mergeCell ref="X78:Z78"/>
    <mergeCell ref="C79:Z79"/>
    <mergeCell ref="A80:Z80"/>
    <mergeCell ref="F81:Q81"/>
    <mergeCell ref="R81:X83"/>
    <mergeCell ref="Y81:Z83"/>
    <mergeCell ref="F82:I82"/>
    <mergeCell ref="P83:Q83"/>
    <mergeCell ref="H83:I83"/>
    <mergeCell ref="F126:I126"/>
    <mergeCell ref="J126:M126"/>
    <mergeCell ref="N126:Q126"/>
    <mergeCell ref="A123:B123"/>
    <mergeCell ref="A125:B127"/>
    <mergeCell ref="C125:C127"/>
    <mergeCell ref="D125:E127"/>
    <mergeCell ref="O115:Q115"/>
    <mergeCell ref="U115:W115"/>
    <mergeCell ref="X120:Z120"/>
    <mergeCell ref="R128:X128"/>
    <mergeCell ref="Y128:Z128"/>
    <mergeCell ref="R129:X129"/>
    <mergeCell ref="Y129:Z129"/>
    <mergeCell ref="U118:Z119"/>
    <mergeCell ref="U120:W120"/>
    <mergeCell ref="Y125:Z127"/>
    <mergeCell ref="D118:H118"/>
    <mergeCell ref="I118:T118"/>
    <mergeCell ref="I119:N119"/>
    <mergeCell ref="O119:T119"/>
    <mergeCell ref="L120:N120"/>
    <mergeCell ref="O120:Q120"/>
    <mergeCell ref="R120:T120"/>
    <mergeCell ref="I121:K122"/>
    <mergeCell ref="L121:N122"/>
    <mergeCell ref="O121:Q122"/>
    <mergeCell ref="R121:T122"/>
    <mergeCell ref="U121:W122"/>
    <mergeCell ref="X121:Z122"/>
    <mergeCell ref="Y130:Z130"/>
    <mergeCell ref="D128:E128"/>
    <mergeCell ref="D129:E129"/>
    <mergeCell ref="P139:Z139"/>
    <mergeCell ref="R130:X130"/>
    <mergeCell ref="R131:X131"/>
    <mergeCell ref="Y131:Z131"/>
    <mergeCell ref="R132:X132"/>
    <mergeCell ref="Y132:Z132"/>
    <mergeCell ref="R133:X133"/>
    <mergeCell ref="Y133:Z133"/>
    <mergeCell ref="R178:X178"/>
    <mergeCell ref="Y178:Z178"/>
    <mergeCell ref="Y177:Z177"/>
    <mergeCell ref="R162:T163"/>
    <mergeCell ref="U162:W163"/>
    <mergeCell ref="X162:Z163"/>
    <mergeCell ref="U161:W161"/>
    <mergeCell ref="X161:Z161"/>
    <mergeCell ref="R174:X174"/>
    <mergeCell ref="Y174:Z174"/>
    <mergeCell ref="R175:X175"/>
    <mergeCell ref="Y175:Z175"/>
    <mergeCell ref="Y176:Z176"/>
    <mergeCell ref="R176:X176"/>
    <mergeCell ref="R177:X177"/>
    <mergeCell ref="A179:Z179"/>
    <mergeCell ref="A180:Z180"/>
    <mergeCell ref="A183:D183"/>
    <mergeCell ref="P183:Z183"/>
    <mergeCell ref="A177:B177"/>
    <mergeCell ref="D177:E177"/>
    <mergeCell ref="A184:D184"/>
    <mergeCell ref="P184:Z184"/>
    <mergeCell ref="A178:B178"/>
    <mergeCell ref="D178:E178"/>
    <mergeCell ref="P140:Z140"/>
    <mergeCell ref="F172:I172"/>
    <mergeCell ref="J172:M172"/>
    <mergeCell ref="H173:I173"/>
    <mergeCell ref="J173:K173"/>
    <mergeCell ref="A176:B176"/>
    <mergeCell ref="A174:B174"/>
    <mergeCell ref="D174:E174"/>
    <mergeCell ref="A175:B175"/>
    <mergeCell ref="D175:E175"/>
    <mergeCell ref="D176:E176"/>
    <mergeCell ref="L173:M173"/>
    <mergeCell ref="D171:E173"/>
    <mergeCell ref="F173:G173"/>
    <mergeCell ref="A171:B173"/>
    <mergeCell ref="C171:C173"/>
    <mergeCell ref="R171:X173"/>
    <mergeCell ref="Y171:Z173"/>
    <mergeCell ref="D164:H164"/>
    <mergeCell ref="C165:C168"/>
    <mergeCell ref="D165:H168"/>
    <mergeCell ref="A169:B169"/>
    <mergeCell ref="C169:Z169"/>
    <mergeCell ref="A170:Z170"/>
    <mergeCell ref="U166:W166"/>
    <mergeCell ref="X166:Z166"/>
  </mergeCells>
  <dataValidations count="16">
    <dataValidation type="list" allowBlank="1" showErrorMessage="1" sqref="A413 A417">
      <formula1>INDICADOR</formula1>
    </dataValidation>
    <dataValidation type="list" allowBlank="1" showErrorMessage="1" sqref="A160 A165">
      <formula1>'Indicadores de Resultados'!#REF!</formula1>
    </dataValidation>
    <dataValidation type="list" allowBlank="1" showErrorMessage="1" sqref="A114 A119">
      <formula1>'Indicadores de Resultados'!#REF!</formula1>
    </dataValidation>
    <dataValidation type="list" allowBlank="1" showErrorMessage="1" sqref="A25 A31">
      <formula1>'Indicadores de Resultados'!#REF!</formula1>
    </dataValidation>
    <dataValidation type="list" allowBlank="1" showErrorMessage="1" sqref="X18 X153 X107 X65">
      <formula1>'Indicadores de Resultados'!#REF!</formula1>
    </dataValidation>
    <dataValidation type="list" allowBlank="1" showErrorMessage="1" sqref="A72 A76">
      <formula1>'Indicadores de Resultados'!#REF!</formula1>
    </dataValidation>
    <dataValidation type="list" allowBlank="1" showErrorMessage="1" sqref="A285 A289">
      <formula1>'Indicadores de Resultados'!#REF!</formula1>
    </dataValidation>
    <dataValidation type="list" allowBlank="1" showErrorMessage="1" sqref="A326 A330">
      <formula1>'Indicadores de Resultados'!#REF!</formula1>
    </dataValidation>
    <dataValidation type="list" allowBlank="1" showErrorMessage="1" sqref="X319 X197 X278 X237">
      <formula1>'Indicadores de Resultados'!#REF!</formula1>
    </dataValidation>
    <dataValidation type="list" allowBlank="1" showErrorMessage="1" sqref="A244 A248">
      <formula1>'Indicadores de Resultados'!#REF!</formula1>
    </dataValidation>
    <dataValidation type="list" allowBlank="1" showErrorMessage="1" sqref="A204 A208">
      <formula1>'Indicadores de Resultados'!#REF!</formula1>
    </dataValidation>
    <dataValidation type="list" allowBlank="1" showErrorMessage="1" sqref="A367 A371">
      <formula1>'Indicadores de Resultados'!#REF!</formula1>
    </dataValidation>
    <dataValidation type="list" allowBlank="1" showErrorMessage="1" sqref="X360">
      <formula1>'Indicadores de Resultados'!#REF!</formula1>
    </dataValidation>
    <dataValidation type="list" allowBlank="1" showErrorMessage="1" sqref="A496 A500">
      <formula1>'Indicadores de Resultados'!#REF!</formula1>
    </dataValidation>
    <dataValidation type="list" allowBlank="1" showErrorMessage="1" sqref="A455 A459">
      <formula1>'Indicadores de Resultados'!#REF!</formula1>
    </dataValidation>
    <dataValidation type="list" allowBlank="1" showErrorMessage="1" sqref="W406 AA406:AA407 W448 AA448:AA449 W489 AA489:AA490">
      <formula1>'Indicadores de Resultados'!#REF!</formula1>
    </dataValidation>
  </dataValidations>
  <printOptions horizontalCentered="1" verticalCentered="1"/>
  <pageMargins left="0.7086614173228347" right="0.7086614173228347" top="0.7480314960629921" bottom="0.7480314960629921" header="0" footer="0"/>
  <pageSetup horizontalDpi="600" verticalDpi="600" orientation="portrait" scale="40" r:id="rId4"/>
  <rowBreaks count="11" manualBreakCount="11">
    <brk id="55" max="255" man="1"/>
    <brk id="98" max="255" man="1"/>
    <brk id="143" max="255" man="1"/>
    <brk id="187" max="255" man="1"/>
    <brk id="227" max="255" man="1"/>
    <brk id="268" max="255" man="1"/>
    <brk id="309" max="255" man="1"/>
    <brk id="350" max="255" man="1"/>
    <brk id="395" max="255" man="1"/>
    <brk id="438" max="255" man="1"/>
    <brk id="47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Leyva Calderón</dc:creator>
  <cp:keywords/>
  <dc:description/>
  <cp:lastModifiedBy>Parra Garrido, Leslie Andrea</cp:lastModifiedBy>
  <cp:lastPrinted>2022-02-03T22:29:23Z</cp:lastPrinted>
  <dcterms:created xsi:type="dcterms:W3CDTF">2016-09-09T18:22:21Z</dcterms:created>
  <dcterms:modified xsi:type="dcterms:W3CDTF">2022-02-03T22:29:30Z</dcterms:modified>
  <cp:category/>
  <cp:version/>
  <cp:contentType/>
  <cp:contentStatus/>
</cp:coreProperties>
</file>